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IP1 Count Comparison - Post-ME2" sheetId="1" r:id="rId1"/>
  </sheets>
  <calcPr calcId="145621" calcMode="manual"/>
</workbook>
</file>

<file path=xl/calcChain.xml><?xml version="1.0" encoding="utf-8"?>
<calcChain xmlns="http://schemas.openxmlformats.org/spreadsheetml/2006/main">
  <c r="J396" i="1" l="1"/>
  <c r="E396" i="1"/>
  <c r="Y395" i="1"/>
  <c r="AD395" i="1" s="1"/>
  <c r="J395" i="1"/>
  <c r="E395" i="1"/>
  <c r="J394" i="1"/>
  <c r="E394" i="1"/>
  <c r="J393" i="1"/>
  <c r="E393" i="1"/>
  <c r="Y393" i="1" s="1"/>
  <c r="AD393" i="1" s="1"/>
  <c r="X392" i="1"/>
  <c r="AC392" i="1" s="1"/>
  <c r="J392" i="1"/>
  <c r="E392" i="1"/>
  <c r="Y391" i="1"/>
  <c r="AD391" i="1" s="1"/>
  <c r="J391" i="1"/>
  <c r="E391" i="1"/>
  <c r="J390" i="1"/>
  <c r="E390" i="1"/>
  <c r="Y389" i="1"/>
  <c r="AD389" i="1" s="1"/>
  <c r="J389" i="1"/>
  <c r="E389" i="1"/>
  <c r="J388" i="1"/>
  <c r="E388" i="1"/>
  <c r="J387" i="1"/>
  <c r="E387" i="1"/>
  <c r="Y387" i="1" s="1"/>
  <c r="AD387" i="1" s="1"/>
  <c r="X386" i="1"/>
  <c r="AC386" i="1" s="1"/>
  <c r="J386" i="1"/>
  <c r="E386" i="1"/>
  <c r="X385" i="1"/>
  <c r="AC385" i="1" s="1"/>
  <c r="J385" i="1"/>
  <c r="E385" i="1"/>
  <c r="Y384" i="1"/>
  <c r="AD384" i="1" s="1"/>
  <c r="J384" i="1"/>
  <c r="E384" i="1"/>
  <c r="X383" i="1"/>
  <c r="AC383" i="1" s="1"/>
  <c r="J383" i="1"/>
  <c r="E383" i="1"/>
  <c r="Y382" i="1"/>
  <c r="AD382" i="1" s="1"/>
  <c r="J382" i="1"/>
  <c r="E382" i="1"/>
  <c r="J381" i="1"/>
  <c r="E381" i="1"/>
  <c r="J380" i="1"/>
  <c r="E380" i="1"/>
  <c r="Y380" i="1" s="1"/>
  <c r="AD380" i="1" s="1"/>
  <c r="X379" i="1"/>
  <c r="AC379" i="1" s="1"/>
  <c r="J379" i="1"/>
  <c r="E379" i="1"/>
  <c r="Y378" i="1"/>
  <c r="AD378" i="1" s="1"/>
  <c r="J378" i="1"/>
  <c r="E378" i="1"/>
  <c r="J377" i="1"/>
  <c r="E377" i="1"/>
  <c r="J376" i="1"/>
  <c r="E376" i="1"/>
  <c r="Y376" i="1" s="1"/>
  <c r="AD376" i="1" s="1"/>
  <c r="X375" i="1"/>
  <c r="AC375" i="1" s="1"/>
  <c r="J375" i="1"/>
  <c r="E375" i="1"/>
  <c r="J374" i="1"/>
  <c r="E374" i="1"/>
  <c r="X374" i="1" s="1"/>
  <c r="AC374" i="1" s="1"/>
  <c r="J373" i="1"/>
  <c r="E373" i="1"/>
  <c r="Y373" i="1" s="1"/>
  <c r="AD373" i="1" s="1"/>
  <c r="X372" i="1"/>
  <c r="AC372" i="1" s="1"/>
  <c r="J372" i="1"/>
  <c r="E372" i="1"/>
  <c r="Y371" i="1"/>
  <c r="AD371" i="1" s="1"/>
  <c r="J371" i="1"/>
  <c r="E371" i="1"/>
  <c r="J370" i="1"/>
  <c r="E370" i="1"/>
  <c r="X370" i="1" s="1"/>
  <c r="AC370" i="1" s="1"/>
  <c r="J369" i="1"/>
  <c r="E369" i="1"/>
  <c r="Y369" i="1" s="1"/>
  <c r="AD369" i="1" s="1"/>
  <c r="X368" i="1"/>
  <c r="AC368" i="1" s="1"/>
  <c r="J368" i="1"/>
  <c r="E368" i="1"/>
  <c r="Y367" i="1"/>
  <c r="AD367" i="1" s="1"/>
  <c r="J367" i="1"/>
  <c r="E367" i="1"/>
  <c r="J366" i="1"/>
  <c r="E366" i="1"/>
  <c r="X366" i="1" s="1"/>
  <c r="AC366" i="1" s="1"/>
  <c r="J365" i="1"/>
  <c r="E365" i="1"/>
  <c r="Y365" i="1" s="1"/>
  <c r="AD365" i="1" s="1"/>
  <c r="X364" i="1"/>
  <c r="AC364" i="1" s="1"/>
  <c r="J364" i="1"/>
  <c r="E364" i="1"/>
  <c r="Y363" i="1"/>
  <c r="AD363" i="1" s="1"/>
  <c r="J363" i="1"/>
  <c r="E363" i="1"/>
  <c r="J362" i="1"/>
  <c r="E362" i="1"/>
  <c r="J361" i="1"/>
  <c r="E361" i="1"/>
  <c r="Y361" i="1" s="1"/>
  <c r="AD361" i="1" s="1"/>
  <c r="X360" i="1"/>
  <c r="AC360" i="1" s="1"/>
  <c r="J360" i="1"/>
  <c r="E360" i="1"/>
  <c r="Y359" i="1"/>
  <c r="AD359" i="1" s="1"/>
  <c r="J359" i="1"/>
  <c r="E359" i="1"/>
  <c r="J358" i="1"/>
  <c r="E358" i="1"/>
  <c r="J357" i="1"/>
  <c r="E357" i="1"/>
  <c r="Y357" i="1" s="1"/>
  <c r="AD357" i="1" s="1"/>
  <c r="X356" i="1"/>
  <c r="AC356" i="1" s="1"/>
  <c r="J356" i="1"/>
  <c r="E356" i="1"/>
  <c r="Y355" i="1"/>
  <c r="AD355" i="1" s="1"/>
  <c r="J355" i="1"/>
  <c r="E355" i="1"/>
  <c r="J354" i="1"/>
  <c r="E354" i="1"/>
  <c r="J353" i="1"/>
  <c r="E353" i="1"/>
  <c r="X352" i="1"/>
  <c r="AC352" i="1" s="1"/>
  <c r="J352" i="1"/>
  <c r="E352" i="1"/>
  <c r="Y351" i="1"/>
  <c r="AD351" i="1" s="1"/>
  <c r="J351" i="1"/>
  <c r="E351" i="1"/>
  <c r="J350" i="1"/>
  <c r="E350" i="1"/>
  <c r="J349" i="1"/>
  <c r="E349" i="1"/>
  <c r="J348" i="1"/>
  <c r="E348" i="1"/>
  <c r="Y347" i="1"/>
  <c r="AD347" i="1" s="1"/>
  <c r="J347" i="1"/>
  <c r="E347" i="1"/>
  <c r="J346" i="1"/>
  <c r="E346" i="1"/>
  <c r="J345" i="1"/>
  <c r="E345" i="1"/>
  <c r="J344" i="1"/>
  <c r="E344" i="1"/>
  <c r="J343" i="1"/>
  <c r="E343" i="1"/>
  <c r="X342" i="1"/>
  <c r="AC342" i="1" s="1"/>
  <c r="J342" i="1"/>
  <c r="E342" i="1"/>
  <c r="Y341" i="1"/>
  <c r="AD341" i="1" s="1"/>
  <c r="X341" i="1"/>
  <c r="AC341" i="1" s="1"/>
  <c r="U341" i="1"/>
  <c r="Z341" i="1" s="1"/>
  <c r="AE341" i="1" s="1"/>
  <c r="J341" i="1"/>
  <c r="Y340" i="1"/>
  <c r="AD340" i="1" s="1"/>
  <c r="X340" i="1"/>
  <c r="AC340" i="1" s="1"/>
  <c r="U340" i="1"/>
  <c r="Z340" i="1" s="1"/>
  <c r="AE340" i="1" s="1"/>
  <c r="J340" i="1"/>
  <c r="Y339" i="1"/>
  <c r="AD339" i="1" s="1"/>
  <c r="J339" i="1"/>
  <c r="E339" i="1"/>
  <c r="J338" i="1"/>
  <c r="E338" i="1"/>
  <c r="J337" i="1"/>
  <c r="E337" i="1"/>
  <c r="Y337" i="1" s="1"/>
  <c r="AD337" i="1" s="1"/>
  <c r="X336" i="1"/>
  <c r="AC336" i="1" s="1"/>
  <c r="J336" i="1"/>
  <c r="E336" i="1"/>
  <c r="Y335" i="1"/>
  <c r="AD335" i="1" s="1"/>
  <c r="J335" i="1"/>
  <c r="E335" i="1"/>
  <c r="J334" i="1"/>
  <c r="E334" i="1"/>
  <c r="J333" i="1"/>
  <c r="E333" i="1"/>
  <c r="Y333" i="1" s="1"/>
  <c r="AD333" i="1" s="1"/>
  <c r="X332" i="1"/>
  <c r="AC332" i="1" s="1"/>
  <c r="J332" i="1"/>
  <c r="E332" i="1"/>
  <c r="Y330" i="1"/>
  <c r="AD330" i="1" s="1"/>
  <c r="J330" i="1"/>
  <c r="E330" i="1"/>
  <c r="J329" i="1"/>
  <c r="E329" i="1"/>
  <c r="J328" i="1"/>
  <c r="E328" i="1"/>
  <c r="Y328" i="1" s="1"/>
  <c r="AD328" i="1" s="1"/>
  <c r="X325" i="1"/>
  <c r="AC325" i="1" s="1"/>
  <c r="J325" i="1"/>
  <c r="E325" i="1"/>
  <c r="Y324" i="1"/>
  <c r="AD324" i="1" s="1"/>
  <c r="J324" i="1"/>
  <c r="E324" i="1"/>
  <c r="J323" i="1"/>
  <c r="E323" i="1"/>
  <c r="J322" i="1"/>
  <c r="E322" i="1"/>
  <c r="Y322" i="1" s="1"/>
  <c r="AD322" i="1" s="1"/>
  <c r="X321" i="1"/>
  <c r="AC321" i="1" s="1"/>
  <c r="J321" i="1"/>
  <c r="E321" i="1"/>
  <c r="Y320" i="1"/>
  <c r="AD320" i="1" s="1"/>
  <c r="J320" i="1"/>
  <c r="E320" i="1"/>
  <c r="J319" i="1"/>
  <c r="E319" i="1"/>
  <c r="J318" i="1"/>
  <c r="E318" i="1"/>
  <c r="Y318" i="1" s="1"/>
  <c r="AD318" i="1" s="1"/>
  <c r="X317" i="1"/>
  <c r="AC317" i="1" s="1"/>
  <c r="J317" i="1"/>
  <c r="E317" i="1"/>
  <c r="Y316" i="1"/>
  <c r="AD316" i="1" s="1"/>
  <c r="J316" i="1"/>
  <c r="E316" i="1"/>
  <c r="J315" i="1"/>
  <c r="E315" i="1"/>
  <c r="J314" i="1"/>
  <c r="E314" i="1"/>
  <c r="Y314" i="1" s="1"/>
  <c r="AD314" i="1" s="1"/>
  <c r="X313" i="1"/>
  <c r="AC313" i="1" s="1"/>
  <c r="J313" i="1"/>
  <c r="E313" i="1"/>
  <c r="Y312" i="1"/>
  <c r="AD312" i="1" s="1"/>
  <c r="J312" i="1"/>
  <c r="E312" i="1"/>
  <c r="J311" i="1"/>
  <c r="E311" i="1"/>
  <c r="J310" i="1"/>
  <c r="E310" i="1"/>
  <c r="Y310" i="1" s="1"/>
  <c r="AD310" i="1" s="1"/>
  <c r="X309" i="1"/>
  <c r="AC309" i="1" s="1"/>
  <c r="J309" i="1"/>
  <c r="E309" i="1"/>
  <c r="Y308" i="1"/>
  <c r="AD308" i="1" s="1"/>
  <c r="J308" i="1"/>
  <c r="E308" i="1"/>
  <c r="J307" i="1"/>
  <c r="E307" i="1"/>
  <c r="J306" i="1"/>
  <c r="E306" i="1"/>
  <c r="Y306" i="1" s="1"/>
  <c r="AD306" i="1" s="1"/>
  <c r="X305" i="1"/>
  <c r="AC305" i="1" s="1"/>
  <c r="J305" i="1"/>
  <c r="E305" i="1"/>
  <c r="Y304" i="1"/>
  <c r="AD304" i="1" s="1"/>
  <c r="J304" i="1"/>
  <c r="E304" i="1"/>
  <c r="J303" i="1"/>
  <c r="E303" i="1"/>
  <c r="J302" i="1"/>
  <c r="E302" i="1"/>
  <c r="Y302" i="1" s="1"/>
  <c r="AD302" i="1" s="1"/>
  <c r="X301" i="1"/>
  <c r="AC301" i="1" s="1"/>
  <c r="J301" i="1"/>
  <c r="E301" i="1"/>
  <c r="Y300" i="1"/>
  <c r="AD300" i="1" s="1"/>
  <c r="J300" i="1"/>
  <c r="E300" i="1"/>
  <c r="J299" i="1"/>
  <c r="E299" i="1"/>
  <c r="J296" i="1"/>
  <c r="E296" i="1"/>
  <c r="Y296" i="1" s="1"/>
  <c r="AD296" i="1" s="1"/>
  <c r="X295" i="1"/>
  <c r="AC295" i="1" s="1"/>
  <c r="J295" i="1"/>
  <c r="E295" i="1"/>
  <c r="Y294" i="1"/>
  <c r="AD294" i="1" s="1"/>
  <c r="J294" i="1"/>
  <c r="E294" i="1"/>
  <c r="J293" i="1"/>
  <c r="E293" i="1"/>
  <c r="Y292" i="1"/>
  <c r="AD292" i="1" s="1"/>
  <c r="J292" i="1"/>
  <c r="E292" i="1"/>
  <c r="J291" i="1"/>
  <c r="E291" i="1"/>
  <c r="J290" i="1"/>
  <c r="E290" i="1"/>
  <c r="Y290" i="1" s="1"/>
  <c r="AD290" i="1" s="1"/>
  <c r="X289" i="1"/>
  <c r="AC289" i="1" s="1"/>
  <c r="J289" i="1"/>
  <c r="E289" i="1"/>
  <c r="Y288" i="1"/>
  <c r="AD288" i="1" s="1"/>
  <c r="J288" i="1"/>
  <c r="E288" i="1"/>
  <c r="J287" i="1"/>
  <c r="E287" i="1"/>
  <c r="J286" i="1"/>
  <c r="E286" i="1"/>
  <c r="Y286" i="1" s="1"/>
  <c r="AD286" i="1" s="1"/>
  <c r="X285" i="1"/>
  <c r="AC285" i="1" s="1"/>
  <c r="J285" i="1"/>
  <c r="E285" i="1"/>
  <c r="Y284" i="1"/>
  <c r="AD284" i="1" s="1"/>
  <c r="J284" i="1"/>
  <c r="E284" i="1"/>
  <c r="J283" i="1"/>
  <c r="E283" i="1"/>
  <c r="J282" i="1"/>
  <c r="E282" i="1"/>
  <c r="Y282" i="1" s="1"/>
  <c r="AD282" i="1" s="1"/>
  <c r="X281" i="1"/>
  <c r="AC281" i="1" s="1"/>
  <c r="J281" i="1"/>
  <c r="E281" i="1"/>
  <c r="Y280" i="1"/>
  <c r="AD280" i="1" s="1"/>
  <c r="J280" i="1"/>
  <c r="E280" i="1"/>
  <c r="J279" i="1"/>
  <c r="E279" i="1"/>
  <c r="J278" i="1"/>
  <c r="E278" i="1"/>
  <c r="Y278" i="1" s="1"/>
  <c r="AD278" i="1" s="1"/>
  <c r="X277" i="1"/>
  <c r="AC277" i="1" s="1"/>
  <c r="J277" i="1"/>
  <c r="E277" i="1"/>
  <c r="Y276" i="1"/>
  <c r="AD276" i="1" s="1"/>
  <c r="J276" i="1"/>
  <c r="E276" i="1"/>
  <c r="J275" i="1"/>
  <c r="E275" i="1"/>
  <c r="J274" i="1"/>
  <c r="E274" i="1"/>
  <c r="Y274" i="1" s="1"/>
  <c r="AD274" i="1" s="1"/>
  <c r="X273" i="1"/>
  <c r="AC273" i="1" s="1"/>
  <c r="J273" i="1"/>
  <c r="E273" i="1"/>
  <c r="Y272" i="1"/>
  <c r="AD272" i="1" s="1"/>
  <c r="J272" i="1"/>
  <c r="E272" i="1"/>
  <c r="J271" i="1"/>
  <c r="E271" i="1"/>
  <c r="J270" i="1"/>
  <c r="E270" i="1"/>
  <c r="Y270" i="1" s="1"/>
  <c r="AD270" i="1" s="1"/>
  <c r="X269" i="1"/>
  <c r="AC269" i="1" s="1"/>
  <c r="J269" i="1"/>
  <c r="E269" i="1"/>
  <c r="Y268" i="1"/>
  <c r="AD268" i="1" s="1"/>
  <c r="J268" i="1"/>
  <c r="E268" i="1"/>
  <c r="J267" i="1"/>
  <c r="E267" i="1"/>
  <c r="J266" i="1"/>
  <c r="E266" i="1"/>
  <c r="Y266" i="1" s="1"/>
  <c r="AD266" i="1" s="1"/>
  <c r="X265" i="1"/>
  <c r="AC265" i="1" s="1"/>
  <c r="J265" i="1"/>
  <c r="E265" i="1"/>
  <c r="Y264" i="1"/>
  <c r="AD264" i="1" s="1"/>
  <c r="J264" i="1"/>
  <c r="E264" i="1"/>
  <c r="J263" i="1"/>
  <c r="E263" i="1"/>
  <c r="J262" i="1"/>
  <c r="E262" i="1"/>
  <c r="Y262" i="1" s="1"/>
  <c r="AD262" i="1" s="1"/>
  <c r="X259" i="1"/>
  <c r="AC259" i="1" s="1"/>
  <c r="J259" i="1"/>
  <c r="E259" i="1"/>
  <c r="Y258" i="1"/>
  <c r="AD258" i="1" s="1"/>
  <c r="J258" i="1"/>
  <c r="E258" i="1"/>
  <c r="J257" i="1"/>
  <c r="E257" i="1"/>
  <c r="J256" i="1"/>
  <c r="E256" i="1"/>
  <c r="Y256" i="1" s="1"/>
  <c r="AD256" i="1" s="1"/>
  <c r="X255" i="1"/>
  <c r="AC255" i="1" s="1"/>
  <c r="J255" i="1"/>
  <c r="E255" i="1"/>
  <c r="Y254" i="1"/>
  <c r="AD254" i="1" s="1"/>
  <c r="J254" i="1"/>
  <c r="E254" i="1"/>
  <c r="J253" i="1"/>
  <c r="E253" i="1"/>
  <c r="J252" i="1"/>
  <c r="E252" i="1"/>
  <c r="Y252" i="1" s="1"/>
  <c r="AD252" i="1" s="1"/>
  <c r="X251" i="1"/>
  <c r="AC251" i="1" s="1"/>
  <c r="J251" i="1"/>
  <c r="E251" i="1"/>
  <c r="Y250" i="1"/>
  <c r="AD250" i="1" s="1"/>
  <c r="J250" i="1"/>
  <c r="E250" i="1"/>
  <c r="J249" i="1"/>
  <c r="E249" i="1"/>
  <c r="J248" i="1"/>
  <c r="E248" i="1"/>
  <c r="Y248" i="1" s="1"/>
  <c r="AD248" i="1" s="1"/>
  <c r="X247" i="1"/>
  <c r="AC247" i="1" s="1"/>
  <c r="J247" i="1"/>
  <c r="E247" i="1"/>
  <c r="Y246" i="1"/>
  <c r="AD246" i="1" s="1"/>
  <c r="J246" i="1"/>
  <c r="E246" i="1"/>
  <c r="J245" i="1"/>
  <c r="E245" i="1"/>
  <c r="J244" i="1"/>
  <c r="E244" i="1"/>
  <c r="Y244" i="1" s="1"/>
  <c r="AD244" i="1" s="1"/>
  <c r="X243" i="1"/>
  <c r="AC243" i="1" s="1"/>
  <c r="J243" i="1"/>
  <c r="E243" i="1"/>
  <c r="Y242" i="1"/>
  <c r="AD242" i="1" s="1"/>
  <c r="J242" i="1"/>
  <c r="E242" i="1"/>
  <c r="J241" i="1"/>
  <c r="E241" i="1"/>
  <c r="J240" i="1"/>
  <c r="E240" i="1"/>
  <c r="Y240" i="1" s="1"/>
  <c r="AD240" i="1" s="1"/>
  <c r="X239" i="1"/>
  <c r="AC239" i="1" s="1"/>
  <c r="J239" i="1"/>
  <c r="E239" i="1"/>
  <c r="Y238" i="1"/>
  <c r="AD238" i="1" s="1"/>
  <c r="J238" i="1"/>
  <c r="E238" i="1"/>
  <c r="J237" i="1"/>
  <c r="E237" i="1"/>
  <c r="J236" i="1"/>
  <c r="E236" i="1"/>
  <c r="Y236" i="1" s="1"/>
  <c r="AD236" i="1" s="1"/>
  <c r="X235" i="1"/>
  <c r="AC235" i="1" s="1"/>
  <c r="J235" i="1"/>
  <c r="E235" i="1"/>
  <c r="Y234" i="1"/>
  <c r="AD234" i="1" s="1"/>
  <c r="J234" i="1"/>
  <c r="E234" i="1"/>
  <c r="J233" i="1"/>
  <c r="E233" i="1"/>
  <c r="J232" i="1"/>
  <c r="E232" i="1"/>
  <c r="Y232" i="1" s="1"/>
  <c r="AD232" i="1" s="1"/>
  <c r="X231" i="1"/>
  <c r="AC231" i="1" s="1"/>
  <c r="J231" i="1"/>
  <c r="E231" i="1"/>
  <c r="Y230" i="1"/>
  <c r="AD230" i="1" s="1"/>
  <c r="J230" i="1"/>
  <c r="E230" i="1"/>
  <c r="J229" i="1"/>
  <c r="E229" i="1"/>
  <c r="J228" i="1"/>
  <c r="E228" i="1"/>
  <c r="Y228" i="1" s="1"/>
  <c r="AD228" i="1" s="1"/>
  <c r="X227" i="1"/>
  <c r="AC227" i="1" s="1"/>
  <c r="J227" i="1"/>
  <c r="E227" i="1"/>
  <c r="Y226" i="1"/>
  <c r="AD226" i="1" s="1"/>
  <c r="J226" i="1"/>
  <c r="E226" i="1"/>
  <c r="J225" i="1"/>
  <c r="E225" i="1"/>
  <c r="J224" i="1"/>
  <c r="E224" i="1"/>
  <c r="Y224" i="1" s="1"/>
  <c r="AD224" i="1" s="1"/>
  <c r="X223" i="1"/>
  <c r="AC223" i="1" s="1"/>
  <c r="J223" i="1"/>
  <c r="E223" i="1"/>
  <c r="Y222" i="1"/>
  <c r="AD222" i="1" s="1"/>
  <c r="J222" i="1"/>
  <c r="E222" i="1"/>
  <c r="J221" i="1"/>
  <c r="E221" i="1"/>
  <c r="J220" i="1"/>
  <c r="E220" i="1"/>
  <c r="Y220" i="1" s="1"/>
  <c r="AD220" i="1" s="1"/>
  <c r="X219" i="1"/>
  <c r="AC219" i="1" s="1"/>
  <c r="J219" i="1"/>
  <c r="E219" i="1"/>
  <c r="Y218" i="1"/>
  <c r="AD218" i="1" s="1"/>
  <c r="J218" i="1"/>
  <c r="E218" i="1"/>
  <c r="J217" i="1"/>
  <c r="E217" i="1"/>
  <c r="J216" i="1"/>
  <c r="E216" i="1"/>
  <c r="Y216" i="1" s="1"/>
  <c r="AD216" i="1" s="1"/>
  <c r="X215" i="1"/>
  <c r="AC215" i="1" s="1"/>
  <c r="J215" i="1"/>
  <c r="E215" i="1"/>
  <c r="Y214" i="1"/>
  <c r="AD214" i="1" s="1"/>
  <c r="J214" i="1"/>
  <c r="E214" i="1"/>
  <c r="J213" i="1"/>
  <c r="E213" i="1"/>
  <c r="J212" i="1"/>
  <c r="E212" i="1"/>
  <c r="Y212" i="1" s="1"/>
  <c r="AD212" i="1" s="1"/>
  <c r="X211" i="1"/>
  <c r="AC211" i="1" s="1"/>
  <c r="J211" i="1"/>
  <c r="E211" i="1"/>
  <c r="Y210" i="1"/>
  <c r="AD210" i="1" s="1"/>
  <c r="J210" i="1"/>
  <c r="E210" i="1"/>
  <c r="J209" i="1"/>
  <c r="E209" i="1"/>
  <c r="J208" i="1"/>
  <c r="E208" i="1"/>
  <c r="Y208" i="1" s="1"/>
  <c r="AD208" i="1" s="1"/>
  <c r="X207" i="1"/>
  <c r="AC207" i="1" s="1"/>
  <c r="J207" i="1"/>
  <c r="E207" i="1"/>
  <c r="Y206" i="1"/>
  <c r="AD206" i="1" s="1"/>
  <c r="J206" i="1"/>
  <c r="E206" i="1"/>
  <c r="J205" i="1"/>
  <c r="E205" i="1"/>
  <c r="J204" i="1"/>
  <c r="E204" i="1"/>
  <c r="Y204" i="1" s="1"/>
  <c r="AD204" i="1" s="1"/>
  <c r="X203" i="1"/>
  <c r="AC203" i="1" s="1"/>
  <c r="J203" i="1"/>
  <c r="E203" i="1"/>
  <c r="J202" i="1"/>
  <c r="E202" i="1"/>
  <c r="J201" i="1"/>
  <c r="E201" i="1"/>
  <c r="Y201" i="1" s="1"/>
  <c r="AD201" i="1" s="1"/>
  <c r="X200" i="1"/>
  <c r="AC200" i="1" s="1"/>
  <c r="J200" i="1"/>
  <c r="E200" i="1"/>
  <c r="I193" i="1"/>
  <c r="H193" i="1"/>
  <c r="G193" i="1"/>
  <c r="X192" i="1"/>
  <c r="AC192" i="1" s="1"/>
  <c r="J192" i="1"/>
  <c r="E192" i="1"/>
  <c r="X191" i="1"/>
  <c r="AC191" i="1" s="1"/>
  <c r="J191" i="1"/>
  <c r="E191" i="1"/>
  <c r="X190" i="1"/>
  <c r="AC190" i="1" s="1"/>
  <c r="J190" i="1"/>
  <c r="E190" i="1"/>
  <c r="X189" i="1"/>
  <c r="AC189" i="1" s="1"/>
  <c r="J189" i="1"/>
  <c r="E189" i="1"/>
  <c r="X188" i="1"/>
  <c r="AC188" i="1" s="1"/>
  <c r="S193" i="1"/>
  <c r="Q193" i="1"/>
  <c r="O193" i="1"/>
  <c r="M193" i="1"/>
  <c r="J188" i="1"/>
  <c r="J193" i="1" s="1"/>
  <c r="E188" i="1"/>
  <c r="T193" i="1" s="1"/>
  <c r="I182" i="1"/>
  <c r="H182" i="1"/>
  <c r="G182" i="1"/>
  <c r="J181" i="1"/>
  <c r="E181" i="1"/>
  <c r="J180" i="1"/>
  <c r="E180" i="1"/>
  <c r="J179" i="1"/>
  <c r="E179" i="1"/>
  <c r="J178" i="1"/>
  <c r="E178" i="1"/>
  <c r="R182" i="1"/>
  <c r="N182" i="1"/>
  <c r="J177" i="1"/>
  <c r="J182" i="1" s="1"/>
  <c r="E177" i="1"/>
  <c r="I170" i="1"/>
  <c r="H170" i="1"/>
  <c r="G170" i="1"/>
  <c r="X169" i="1"/>
  <c r="AC169" i="1" s="1"/>
  <c r="J169" i="1"/>
  <c r="E169" i="1"/>
  <c r="X168" i="1"/>
  <c r="AC168" i="1" s="1"/>
  <c r="J168" i="1"/>
  <c r="E168" i="1"/>
  <c r="X167" i="1"/>
  <c r="AC167" i="1" s="1"/>
  <c r="J167" i="1"/>
  <c r="E167" i="1"/>
  <c r="X166" i="1"/>
  <c r="AC166" i="1" s="1"/>
  <c r="S170" i="1"/>
  <c r="Q170" i="1"/>
  <c r="O170" i="1"/>
  <c r="M170" i="1"/>
  <c r="J166" i="1"/>
  <c r="J170" i="1" s="1"/>
  <c r="E166" i="1"/>
  <c r="T170" i="1" s="1"/>
  <c r="I160" i="1"/>
  <c r="H160" i="1"/>
  <c r="G160" i="1"/>
  <c r="J159" i="1"/>
  <c r="E159" i="1"/>
  <c r="J158" i="1"/>
  <c r="E158" i="1"/>
  <c r="J157" i="1"/>
  <c r="E157" i="1"/>
  <c r="R160" i="1"/>
  <c r="N160" i="1"/>
  <c r="J156" i="1"/>
  <c r="J160" i="1" s="1"/>
  <c r="E156" i="1"/>
  <c r="I150" i="1"/>
  <c r="H150" i="1"/>
  <c r="G150" i="1"/>
  <c r="X149" i="1"/>
  <c r="AC149" i="1" s="1"/>
  <c r="J149" i="1"/>
  <c r="E149" i="1"/>
  <c r="X148" i="1"/>
  <c r="AC148" i="1" s="1"/>
  <c r="J148" i="1"/>
  <c r="E148" i="1"/>
  <c r="X147" i="1"/>
  <c r="AC147" i="1" s="1"/>
  <c r="J147" i="1"/>
  <c r="E147" i="1"/>
  <c r="X146" i="1"/>
  <c r="AC146" i="1" s="1"/>
  <c r="S150" i="1"/>
  <c r="Q150" i="1"/>
  <c r="O150" i="1"/>
  <c r="M150" i="1"/>
  <c r="J146" i="1"/>
  <c r="J150" i="1" s="1"/>
  <c r="E146" i="1"/>
  <c r="T150" i="1" s="1"/>
  <c r="I140" i="1"/>
  <c r="H140" i="1"/>
  <c r="G140" i="1"/>
  <c r="J139" i="1"/>
  <c r="E139" i="1"/>
  <c r="J138" i="1"/>
  <c r="E138" i="1"/>
  <c r="J137" i="1"/>
  <c r="E137" i="1"/>
  <c r="R140" i="1"/>
  <c r="N140" i="1"/>
  <c r="J136" i="1"/>
  <c r="J140" i="1" s="1"/>
  <c r="E136" i="1"/>
  <c r="I130" i="1"/>
  <c r="H130" i="1"/>
  <c r="G130" i="1"/>
  <c r="X129" i="1"/>
  <c r="AC129" i="1" s="1"/>
  <c r="J129" i="1"/>
  <c r="E129" i="1"/>
  <c r="X128" i="1"/>
  <c r="AC128" i="1" s="1"/>
  <c r="J128" i="1"/>
  <c r="E128" i="1"/>
  <c r="X127" i="1"/>
  <c r="AC127" i="1" s="1"/>
  <c r="J127" i="1"/>
  <c r="E127" i="1"/>
  <c r="X126" i="1"/>
  <c r="AC126" i="1" s="1"/>
  <c r="S130" i="1"/>
  <c r="Q130" i="1"/>
  <c r="O130" i="1"/>
  <c r="M130" i="1"/>
  <c r="J126" i="1"/>
  <c r="J130" i="1" s="1"/>
  <c r="E126" i="1"/>
  <c r="T130" i="1" s="1"/>
  <c r="I120" i="1"/>
  <c r="H120" i="1"/>
  <c r="G120" i="1"/>
  <c r="J119" i="1"/>
  <c r="E119" i="1"/>
  <c r="J118" i="1"/>
  <c r="E118" i="1"/>
  <c r="J117" i="1"/>
  <c r="E117" i="1"/>
  <c r="R120" i="1"/>
  <c r="N120" i="1"/>
  <c r="J116" i="1"/>
  <c r="J120" i="1" s="1"/>
  <c r="E116" i="1"/>
  <c r="I109" i="1"/>
  <c r="H109" i="1"/>
  <c r="G109" i="1"/>
  <c r="X108" i="1"/>
  <c r="AC108" i="1" s="1"/>
  <c r="J108" i="1"/>
  <c r="E108" i="1"/>
  <c r="X107" i="1"/>
  <c r="AC107" i="1" s="1"/>
  <c r="J107" i="1"/>
  <c r="E107" i="1"/>
  <c r="X106" i="1"/>
  <c r="AC106" i="1" s="1"/>
  <c r="J106" i="1"/>
  <c r="E106" i="1"/>
  <c r="X105" i="1"/>
  <c r="AC105" i="1" s="1"/>
  <c r="J105" i="1"/>
  <c r="E105" i="1"/>
  <c r="X104" i="1"/>
  <c r="AC104" i="1" s="1"/>
  <c r="J104" i="1"/>
  <c r="E104" i="1"/>
  <c r="X103" i="1"/>
  <c r="AC103" i="1" s="1"/>
  <c r="S109" i="1"/>
  <c r="Q109" i="1"/>
  <c r="O109" i="1"/>
  <c r="M109" i="1"/>
  <c r="J103" i="1"/>
  <c r="E103" i="1"/>
  <c r="T109" i="1" s="1"/>
  <c r="I97" i="1"/>
  <c r="H97" i="1"/>
  <c r="G97" i="1"/>
  <c r="J96" i="1"/>
  <c r="E96" i="1"/>
  <c r="J95" i="1"/>
  <c r="E95" i="1"/>
  <c r="J94" i="1"/>
  <c r="E94" i="1"/>
  <c r="J93" i="1"/>
  <c r="E93" i="1"/>
  <c r="J92" i="1"/>
  <c r="E92" i="1"/>
  <c r="R97" i="1"/>
  <c r="N97" i="1"/>
  <c r="J91" i="1"/>
  <c r="J97" i="1" s="1"/>
  <c r="E91" i="1"/>
  <c r="I85" i="1"/>
  <c r="H85" i="1"/>
  <c r="G85" i="1"/>
  <c r="X84" i="1"/>
  <c r="AC84" i="1" s="1"/>
  <c r="J84" i="1"/>
  <c r="E84" i="1"/>
  <c r="X83" i="1"/>
  <c r="AC83" i="1" s="1"/>
  <c r="J83" i="1"/>
  <c r="E83" i="1"/>
  <c r="X82" i="1"/>
  <c r="AC82" i="1" s="1"/>
  <c r="J82" i="1"/>
  <c r="E82" i="1"/>
  <c r="X81" i="1"/>
  <c r="AC81" i="1" s="1"/>
  <c r="J81" i="1"/>
  <c r="E81" i="1"/>
  <c r="X80" i="1"/>
  <c r="AC80" i="1" s="1"/>
  <c r="S85" i="1"/>
  <c r="Q85" i="1"/>
  <c r="O85" i="1"/>
  <c r="M85" i="1"/>
  <c r="J80" i="1"/>
  <c r="J85" i="1" s="1"/>
  <c r="E80" i="1"/>
  <c r="T85" i="1" s="1"/>
  <c r="I74" i="1"/>
  <c r="H74" i="1"/>
  <c r="G74" i="1"/>
  <c r="J73" i="1"/>
  <c r="E73" i="1"/>
  <c r="J72" i="1"/>
  <c r="E72" i="1"/>
  <c r="J71" i="1"/>
  <c r="E71" i="1"/>
  <c r="J70" i="1"/>
  <c r="E70" i="1"/>
  <c r="R74" i="1"/>
  <c r="N74" i="1"/>
  <c r="J69" i="1"/>
  <c r="J74" i="1" s="1"/>
  <c r="E69" i="1"/>
  <c r="I63" i="1"/>
  <c r="H63" i="1"/>
  <c r="G63" i="1"/>
  <c r="X62" i="1"/>
  <c r="AC62" i="1" s="1"/>
  <c r="J62" i="1"/>
  <c r="E62" i="1"/>
  <c r="X61" i="1"/>
  <c r="AC61" i="1" s="1"/>
  <c r="J61" i="1"/>
  <c r="E61" i="1"/>
  <c r="X60" i="1"/>
  <c r="AC60" i="1" s="1"/>
  <c r="J60" i="1"/>
  <c r="E60" i="1"/>
  <c r="X59" i="1"/>
  <c r="AC59" i="1" s="1"/>
  <c r="S63" i="1"/>
  <c r="Q63" i="1"/>
  <c r="O63" i="1"/>
  <c r="M63" i="1"/>
  <c r="J59" i="1"/>
  <c r="J63" i="1" s="1"/>
  <c r="E59" i="1"/>
  <c r="T63" i="1" s="1"/>
  <c r="I53" i="1"/>
  <c r="H53" i="1"/>
  <c r="G53" i="1"/>
  <c r="J52" i="1"/>
  <c r="E52" i="1"/>
  <c r="J51" i="1"/>
  <c r="E51" i="1"/>
  <c r="J50" i="1"/>
  <c r="E50" i="1"/>
  <c r="R53" i="1"/>
  <c r="N53" i="1"/>
  <c r="J49" i="1"/>
  <c r="J53" i="1" s="1"/>
  <c r="E49" i="1"/>
  <c r="I43" i="1"/>
  <c r="H43" i="1"/>
  <c r="G43" i="1"/>
  <c r="X42" i="1"/>
  <c r="AC42" i="1" s="1"/>
  <c r="J42" i="1"/>
  <c r="E42" i="1"/>
  <c r="X41" i="1"/>
  <c r="AC41" i="1" s="1"/>
  <c r="J41" i="1"/>
  <c r="E41" i="1"/>
  <c r="X40" i="1"/>
  <c r="AC40" i="1" s="1"/>
  <c r="J40" i="1"/>
  <c r="E40" i="1"/>
  <c r="X39" i="1"/>
  <c r="AC39" i="1" s="1"/>
  <c r="S43" i="1"/>
  <c r="Q43" i="1"/>
  <c r="O43" i="1"/>
  <c r="M43" i="1"/>
  <c r="J39" i="1"/>
  <c r="J43" i="1" s="1"/>
  <c r="E39" i="1"/>
  <c r="T43" i="1" s="1"/>
  <c r="I33" i="1"/>
  <c r="H33" i="1"/>
  <c r="G33" i="1"/>
  <c r="J32" i="1"/>
  <c r="E32" i="1"/>
  <c r="J31" i="1"/>
  <c r="E31" i="1"/>
  <c r="J30" i="1"/>
  <c r="E30" i="1"/>
  <c r="N33" i="1"/>
  <c r="J29" i="1"/>
  <c r="J33" i="1" s="1"/>
  <c r="E29" i="1"/>
  <c r="I23" i="1"/>
  <c r="H23" i="1"/>
  <c r="G23" i="1"/>
  <c r="X22" i="1"/>
  <c r="AC22" i="1" s="1"/>
  <c r="J22" i="1"/>
  <c r="E22" i="1"/>
  <c r="X21" i="1"/>
  <c r="AC21" i="1" s="1"/>
  <c r="J21" i="1"/>
  <c r="E21" i="1"/>
  <c r="X20" i="1"/>
  <c r="AC20" i="1" s="1"/>
  <c r="J20" i="1"/>
  <c r="E20" i="1"/>
  <c r="AC19" i="1"/>
  <c r="X19" i="1"/>
  <c r="J19" i="1"/>
  <c r="E19" i="1"/>
  <c r="AC18" i="1"/>
  <c r="X18" i="1"/>
  <c r="S23" i="1"/>
  <c r="Q23" i="1"/>
  <c r="O23" i="1"/>
  <c r="M23" i="1"/>
  <c r="J18" i="1"/>
  <c r="J23" i="1" s="1"/>
  <c r="E18" i="1"/>
  <c r="T23" i="1" s="1"/>
  <c r="I12" i="1"/>
  <c r="H12" i="1"/>
  <c r="G12" i="1"/>
  <c r="J11" i="1"/>
  <c r="E11" i="1"/>
  <c r="J10" i="1"/>
  <c r="E10" i="1"/>
  <c r="J9" i="1"/>
  <c r="E9" i="1"/>
  <c r="J8" i="1"/>
  <c r="E8" i="1"/>
  <c r="N12" i="1"/>
  <c r="J7" i="1"/>
  <c r="J12" i="1" s="1"/>
  <c r="E7" i="1"/>
  <c r="R12" i="1" l="1"/>
  <c r="X23" i="1"/>
  <c r="AC23" i="1" s="1"/>
  <c r="R33" i="1"/>
  <c r="X43" i="1"/>
  <c r="AC43" i="1" s="1"/>
  <c r="X109" i="1"/>
  <c r="AC109" i="1" s="1"/>
  <c r="X130" i="1"/>
  <c r="AC130" i="1" s="1"/>
  <c r="X150" i="1"/>
  <c r="AC150" i="1" s="1"/>
  <c r="X170" i="1"/>
  <c r="AC170" i="1" s="1"/>
  <c r="X193" i="1"/>
  <c r="AC193" i="1" s="1"/>
  <c r="X63" i="1"/>
  <c r="AC63" i="1" s="1"/>
  <c r="X85" i="1"/>
  <c r="AC85" i="1" s="1"/>
  <c r="J109" i="1"/>
  <c r="K341" i="1"/>
  <c r="K340" i="1"/>
  <c r="Y8" i="1"/>
  <c r="AD8" i="1" s="1"/>
  <c r="X8" i="1"/>
  <c r="AC8" i="1" s="1"/>
  <c r="Y9" i="1"/>
  <c r="AD9" i="1" s="1"/>
  <c r="X9" i="1"/>
  <c r="AC9" i="1" s="1"/>
  <c r="Y10" i="1"/>
  <c r="AD10" i="1" s="1"/>
  <c r="X10" i="1"/>
  <c r="AC10" i="1" s="1"/>
  <c r="Y11" i="1"/>
  <c r="AD11" i="1" s="1"/>
  <c r="X11" i="1"/>
  <c r="AC11" i="1" s="1"/>
  <c r="Y30" i="1"/>
  <c r="AD30" i="1" s="1"/>
  <c r="X30" i="1"/>
  <c r="AC30" i="1" s="1"/>
  <c r="Y31" i="1"/>
  <c r="AD31" i="1" s="1"/>
  <c r="X31" i="1"/>
  <c r="AC31" i="1" s="1"/>
  <c r="Y32" i="1"/>
  <c r="AD32" i="1" s="1"/>
  <c r="X32" i="1"/>
  <c r="AC32" i="1" s="1"/>
  <c r="Y49" i="1"/>
  <c r="AD49" i="1" s="1"/>
  <c r="Y50" i="1"/>
  <c r="AD50" i="1" s="1"/>
  <c r="X50" i="1"/>
  <c r="AC50" i="1" s="1"/>
  <c r="Y51" i="1"/>
  <c r="AD51" i="1" s="1"/>
  <c r="X51" i="1"/>
  <c r="AC51" i="1" s="1"/>
  <c r="Y52" i="1"/>
  <c r="AD52" i="1" s="1"/>
  <c r="X52" i="1"/>
  <c r="AC52" i="1" s="1"/>
  <c r="Y69" i="1"/>
  <c r="AD69" i="1" s="1"/>
  <c r="Y70" i="1"/>
  <c r="AD70" i="1" s="1"/>
  <c r="X70" i="1"/>
  <c r="AC70" i="1" s="1"/>
  <c r="Y71" i="1"/>
  <c r="AD71" i="1" s="1"/>
  <c r="X71" i="1"/>
  <c r="AC71" i="1" s="1"/>
  <c r="Y72" i="1"/>
  <c r="AD72" i="1" s="1"/>
  <c r="X72" i="1"/>
  <c r="AC72" i="1" s="1"/>
  <c r="Y73" i="1"/>
  <c r="AD73" i="1" s="1"/>
  <c r="X73" i="1"/>
  <c r="AC73" i="1" s="1"/>
  <c r="Y92" i="1"/>
  <c r="AD92" i="1" s="1"/>
  <c r="X92" i="1"/>
  <c r="AC92" i="1" s="1"/>
  <c r="Y93" i="1"/>
  <c r="AD93" i="1" s="1"/>
  <c r="X93" i="1"/>
  <c r="AC93" i="1" s="1"/>
  <c r="Y94" i="1"/>
  <c r="AD94" i="1" s="1"/>
  <c r="X94" i="1"/>
  <c r="AC94" i="1" s="1"/>
  <c r="Y95" i="1"/>
  <c r="AD95" i="1" s="1"/>
  <c r="X95" i="1"/>
  <c r="AC95" i="1" s="1"/>
  <c r="Y96" i="1"/>
  <c r="AD96" i="1" s="1"/>
  <c r="X96" i="1"/>
  <c r="AC96" i="1" s="1"/>
  <c r="Y117" i="1"/>
  <c r="AD117" i="1" s="1"/>
  <c r="X117" i="1"/>
  <c r="AC117" i="1" s="1"/>
  <c r="Y118" i="1"/>
  <c r="AD118" i="1" s="1"/>
  <c r="X118" i="1"/>
  <c r="AC118" i="1" s="1"/>
  <c r="Y119" i="1"/>
  <c r="AD119" i="1" s="1"/>
  <c r="X119" i="1"/>
  <c r="AC119" i="1" s="1"/>
  <c r="Y137" i="1"/>
  <c r="AD137" i="1" s="1"/>
  <c r="X137" i="1"/>
  <c r="AC137" i="1" s="1"/>
  <c r="Y138" i="1"/>
  <c r="AD138" i="1" s="1"/>
  <c r="X138" i="1"/>
  <c r="AC138" i="1" s="1"/>
  <c r="Y139" i="1"/>
  <c r="AD139" i="1" s="1"/>
  <c r="X139" i="1"/>
  <c r="AC139" i="1" s="1"/>
  <c r="Y157" i="1"/>
  <c r="AD157" i="1" s="1"/>
  <c r="X157" i="1"/>
  <c r="AC157" i="1" s="1"/>
  <c r="Y158" i="1"/>
  <c r="AD158" i="1" s="1"/>
  <c r="X158" i="1"/>
  <c r="AC158" i="1" s="1"/>
  <c r="Y159" i="1"/>
  <c r="AD159" i="1" s="1"/>
  <c r="X159" i="1"/>
  <c r="AC159" i="1" s="1"/>
  <c r="Y178" i="1"/>
  <c r="AD178" i="1" s="1"/>
  <c r="X178" i="1"/>
  <c r="AC178" i="1" s="1"/>
  <c r="Y179" i="1"/>
  <c r="AD179" i="1" s="1"/>
  <c r="X179" i="1"/>
  <c r="AC179" i="1" s="1"/>
  <c r="Y180" i="1"/>
  <c r="AD180" i="1" s="1"/>
  <c r="X180" i="1"/>
  <c r="AC180" i="1" s="1"/>
  <c r="Y181" i="1"/>
  <c r="AD181" i="1" s="1"/>
  <c r="X181" i="1"/>
  <c r="AC181" i="1" s="1"/>
  <c r="K200" i="1"/>
  <c r="Y202" i="1"/>
  <c r="AD202" i="1" s="1"/>
  <c r="X202" i="1"/>
  <c r="AC202" i="1" s="1"/>
  <c r="K202" i="1"/>
  <c r="X205" i="1"/>
  <c r="AC205" i="1" s="1"/>
  <c r="K205" i="1"/>
  <c r="X209" i="1"/>
  <c r="AC209" i="1" s="1"/>
  <c r="K209" i="1"/>
  <c r="X213" i="1"/>
  <c r="AC213" i="1" s="1"/>
  <c r="K213" i="1"/>
  <c r="X217" i="1"/>
  <c r="AC217" i="1" s="1"/>
  <c r="K217" i="1"/>
  <c r="K233" i="1"/>
  <c r="K237" i="1"/>
  <c r="K241" i="1"/>
  <c r="K245" i="1"/>
  <c r="K249" i="1"/>
  <c r="K253" i="1"/>
  <c r="K257" i="1"/>
  <c r="K263" i="1"/>
  <c r="K267" i="1"/>
  <c r="K271" i="1"/>
  <c r="K275" i="1"/>
  <c r="K279" i="1"/>
  <c r="K283" i="1"/>
  <c r="K287" i="1"/>
  <c r="K291" i="1"/>
  <c r="X299" i="1"/>
  <c r="AC299" i="1" s="1"/>
  <c r="K299" i="1"/>
  <c r="X303" i="1"/>
  <c r="AC303" i="1" s="1"/>
  <c r="K303" i="1"/>
  <c r="K221" i="1"/>
  <c r="K225" i="1"/>
  <c r="K229" i="1"/>
  <c r="Y19" i="1"/>
  <c r="AD19" i="1" s="1"/>
  <c r="Y20" i="1"/>
  <c r="AD20" i="1" s="1"/>
  <c r="Y21" i="1"/>
  <c r="AD21" i="1" s="1"/>
  <c r="Y22" i="1"/>
  <c r="AD22" i="1" s="1"/>
  <c r="Y40" i="1"/>
  <c r="AD40" i="1" s="1"/>
  <c r="Y41" i="1"/>
  <c r="AD41" i="1" s="1"/>
  <c r="Y42" i="1"/>
  <c r="AD42" i="1" s="1"/>
  <c r="Y60" i="1"/>
  <c r="AD60" i="1" s="1"/>
  <c r="Y61" i="1"/>
  <c r="AD61" i="1" s="1"/>
  <c r="Y62" i="1"/>
  <c r="AD62" i="1" s="1"/>
  <c r="Y81" i="1"/>
  <c r="AD81" i="1" s="1"/>
  <c r="Y82" i="1"/>
  <c r="AD82" i="1" s="1"/>
  <c r="Y83" i="1"/>
  <c r="AD83" i="1" s="1"/>
  <c r="Y84" i="1"/>
  <c r="AD84" i="1" s="1"/>
  <c r="Y104" i="1"/>
  <c r="AD104" i="1" s="1"/>
  <c r="Y105" i="1"/>
  <c r="AD105" i="1" s="1"/>
  <c r="Y106" i="1"/>
  <c r="AD106" i="1" s="1"/>
  <c r="Y107" i="1"/>
  <c r="AD107" i="1" s="1"/>
  <c r="Y108" i="1"/>
  <c r="AD108" i="1" s="1"/>
  <c r="Y127" i="1"/>
  <c r="AD127" i="1" s="1"/>
  <c r="Y128" i="1"/>
  <c r="AD128" i="1" s="1"/>
  <c r="Y129" i="1"/>
  <c r="AD129" i="1" s="1"/>
  <c r="Y147" i="1"/>
  <c r="AD147" i="1" s="1"/>
  <c r="Y148" i="1"/>
  <c r="AD148" i="1" s="1"/>
  <c r="Y149" i="1"/>
  <c r="AD149" i="1" s="1"/>
  <c r="Y167" i="1"/>
  <c r="AD167" i="1" s="1"/>
  <c r="Y168" i="1"/>
  <c r="AD168" i="1" s="1"/>
  <c r="Y169" i="1"/>
  <c r="AD169" i="1" s="1"/>
  <c r="Y189" i="1"/>
  <c r="AD189" i="1" s="1"/>
  <c r="Y190" i="1"/>
  <c r="AD190" i="1" s="1"/>
  <c r="Y191" i="1"/>
  <c r="AD191" i="1" s="1"/>
  <c r="Y192" i="1"/>
  <c r="AD192" i="1" s="1"/>
  <c r="K201" i="1"/>
  <c r="U201" i="1"/>
  <c r="Z201" i="1" s="1"/>
  <c r="X201" i="1"/>
  <c r="AC201" i="1" s="1"/>
  <c r="K203" i="1"/>
  <c r="K207" i="1"/>
  <c r="K211" i="1"/>
  <c r="K215" i="1"/>
  <c r="K219" i="1"/>
  <c r="X221" i="1"/>
  <c r="AC221" i="1" s="1"/>
  <c r="K223" i="1"/>
  <c r="X225" i="1"/>
  <c r="AC225" i="1" s="1"/>
  <c r="K227" i="1"/>
  <c r="X229" i="1"/>
  <c r="AC229" i="1" s="1"/>
  <c r="K231" i="1"/>
  <c r="X233" i="1"/>
  <c r="AC233" i="1" s="1"/>
  <c r="K235" i="1"/>
  <c r="X237" i="1"/>
  <c r="AC237" i="1" s="1"/>
  <c r="K239" i="1"/>
  <c r="X241" i="1"/>
  <c r="AC241" i="1" s="1"/>
  <c r="K243" i="1"/>
  <c r="X245" i="1"/>
  <c r="AC245" i="1" s="1"/>
  <c r="K247" i="1"/>
  <c r="X249" i="1"/>
  <c r="AC249" i="1" s="1"/>
  <c r="K251" i="1"/>
  <c r="X253" i="1"/>
  <c r="AC253" i="1" s="1"/>
  <c r="K255" i="1"/>
  <c r="X257" i="1"/>
  <c r="AC257" i="1" s="1"/>
  <c r="K259" i="1"/>
  <c r="X263" i="1"/>
  <c r="AC263" i="1" s="1"/>
  <c r="K265" i="1"/>
  <c r="X267" i="1"/>
  <c r="AC267" i="1" s="1"/>
  <c r="K269" i="1"/>
  <c r="X271" i="1"/>
  <c r="AC271" i="1" s="1"/>
  <c r="K273" i="1"/>
  <c r="X275" i="1"/>
  <c r="AC275" i="1" s="1"/>
  <c r="K277" i="1"/>
  <c r="X279" i="1"/>
  <c r="AC279" i="1" s="1"/>
  <c r="K281" i="1"/>
  <c r="X283" i="1"/>
  <c r="AC283" i="1" s="1"/>
  <c r="K285" i="1"/>
  <c r="X287" i="1"/>
  <c r="AC287" i="1" s="1"/>
  <c r="K289" i="1"/>
  <c r="X291" i="1"/>
  <c r="AC291" i="1" s="1"/>
  <c r="X293" i="1"/>
  <c r="AC293" i="1" s="1"/>
  <c r="K293" i="1"/>
  <c r="K307" i="1"/>
  <c r="K311" i="1"/>
  <c r="K315" i="1"/>
  <c r="K319" i="1"/>
  <c r="K323" i="1"/>
  <c r="K329" i="1"/>
  <c r="K334" i="1"/>
  <c r="K338" i="1"/>
  <c r="AI341" i="1"/>
  <c r="W341" i="1"/>
  <c r="AB341" i="1" s="1"/>
  <c r="AG341" i="1"/>
  <c r="Y345" i="1"/>
  <c r="AD345" i="1" s="1"/>
  <c r="Y349" i="1"/>
  <c r="AD349" i="1" s="1"/>
  <c r="K204" i="1"/>
  <c r="W204" i="1"/>
  <c r="AB204" i="1" s="1"/>
  <c r="X204" i="1"/>
  <c r="AC204" i="1" s="1"/>
  <c r="K206" i="1"/>
  <c r="W206" i="1"/>
  <c r="AB206" i="1" s="1"/>
  <c r="X206" i="1"/>
  <c r="AC206" i="1" s="1"/>
  <c r="K208" i="1"/>
  <c r="W208" i="1"/>
  <c r="AB208" i="1" s="1"/>
  <c r="X208" i="1"/>
  <c r="AC208" i="1" s="1"/>
  <c r="K210" i="1"/>
  <c r="W210" i="1"/>
  <c r="AB210" i="1" s="1"/>
  <c r="X210" i="1"/>
  <c r="AC210" i="1" s="1"/>
  <c r="K212" i="1"/>
  <c r="W212" i="1"/>
  <c r="AB212" i="1" s="1"/>
  <c r="X212" i="1"/>
  <c r="AC212" i="1" s="1"/>
  <c r="K214" i="1"/>
  <c r="W214" i="1"/>
  <c r="AB214" i="1" s="1"/>
  <c r="X214" i="1"/>
  <c r="AC214" i="1" s="1"/>
  <c r="K216" i="1"/>
  <c r="W216" i="1"/>
  <c r="AB216" i="1" s="1"/>
  <c r="X216" i="1"/>
  <c r="AC216" i="1" s="1"/>
  <c r="K218" i="1"/>
  <c r="W218" i="1"/>
  <c r="AB218" i="1" s="1"/>
  <c r="X218" i="1"/>
  <c r="AC218" i="1" s="1"/>
  <c r="K220" i="1"/>
  <c r="W220" i="1"/>
  <c r="AB220" i="1" s="1"/>
  <c r="X220" i="1"/>
  <c r="AC220" i="1" s="1"/>
  <c r="K222" i="1"/>
  <c r="W222" i="1"/>
  <c r="AB222" i="1" s="1"/>
  <c r="X222" i="1"/>
  <c r="AC222" i="1" s="1"/>
  <c r="K224" i="1"/>
  <c r="U224" i="1"/>
  <c r="Z224" i="1" s="1"/>
  <c r="X224" i="1"/>
  <c r="AC224" i="1" s="1"/>
  <c r="K226" i="1"/>
  <c r="W226" i="1"/>
  <c r="AB226" i="1" s="1"/>
  <c r="X226" i="1"/>
  <c r="AC226" i="1" s="1"/>
  <c r="K228" i="1"/>
  <c r="W228" i="1"/>
  <c r="AB228" i="1" s="1"/>
  <c r="X228" i="1"/>
  <c r="AC228" i="1" s="1"/>
  <c r="K230" i="1"/>
  <c r="W230" i="1"/>
  <c r="AB230" i="1" s="1"/>
  <c r="X230" i="1"/>
  <c r="AC230" i="1" s="1"/>
  <c r="K232" i="1"/>
  <c r="U232" i="1"/>
  <c r="Z232" i="1" s="1"/>
  <c r="X232" i="1"/>
  <c r="AC232" i="1" s="1"/>
  <c r="K234" i="1"/>
  <c r="W234" i="1"/>
  <c r="AB234" i="1" s="1"/>
  <c r="X234" i="1"/>
  <c r="AC234" i="1" s="1"/>
  <c r="K236" i="1"/>
  <c r="U236" i="1"/>
  <c r="Z236" i="1" s="1"/>
  <c r="X236" i="1"/>
  <c r="AC236" i="1" s="1"/>
  <c r="K238" i="1"/>
  <c r="W238" i="1"/>
  <c r="AB238" i="1" s="1"/>
  <c r="X238" i="1"/>
  <c r="AC238" i="1" s="1"/>
  <c r="K240" i="1"/>
  <c r="U240" i="1"/>
  <c r="Z240" i="1" s="1"/>
  <c r="X240" i="1"/>
  <c r="AC240" i="1" s="1"/>
  <c r="K242" i="1"/>
  <c r="W242" i="1"/>
  <c r="AB242" i="1" s="1"/>
  <c r="X242" i="1"/>
  <c r="AC242" i="1" s="1"/>
  <c r="K244" i="1"/>
  <c r="U244" i="1"/>
  <c r="Z244" i="1" s="1"/>
  <c r="X244" i="1"/>
  <c r="AC244" i="1" s="1"/>
  <c r="K246" i="1"/>
  <c r="W246" i="1"/>
  <c r="AB246" i="1" s="1"/>
  <c r="X246" i="1"/>
  <c r="AC246" i="1" s="1"/>
  <c r="K248" i="1"/>
  <c r="U248" i="1"/>
  <c r="Z248" i="1" s="1"/>
  <c r="X248" i="1"/>
  <c r="AC248" i="1" s="1"/>
  <c r="K250" i="1"/>
  <c r="W250" i="1"/>
  <c r="AB250" i="1" s="1"/>
  <c r="X250" i="1"/>
  <c r="AC250" i="1" s="1"/>
  <c r="K252" i="1"/>
  <c r="U252" i="1"/>
  <c r="Z252" i="1" s="1"/>
  <c r="X252" i="1"/>
  <c r="AC252" i="1" s="1"/>
  <c r="K254" i="1"/>
  <c r="W254" i="1"/>
  <c r="AB254" i="1" s="1"/>
  <c r="X254" i="1"/>
  <c r="AC254" i="1" s="1"/>
  <c r="K256" i="1"/>
  <c r="U256" i="1"/>
  <c r="Z256" i="1" s="1"/>
  <c r="X256" i="1"/>
  <c r="AC256" i="1" s="1"/>
  <c r="K258" i="1"/>
  <c r="W258" i="1"/>
  <c r="AB258" i="1" s="1"/>
  <c r="X258" i="1"/>
  <c r="AC258" i="1" s="1"/>
  <c r="K262" i="1"/>
  <c r="U262" i="1"/>
  <c r="Z262" i="1" s="1"/>
  <c r="X262" i="1"/>
  <c r="AC262" i="1" s="1"/>
  <c r="K264" i="1"/>
  <c r="W264" i="1"/>
  <c r="AB264" i="1" s="1"/>
  <c r="X264" i="1"/>
  <c r="AC264" i="1" s="1"/>
  <c r="K266" i="1"/>
  <c r="U266" i="1"/>
  <c r="Z266" i="1" s="1"/>
  <c r="X266" i="1"/>
  <c r="AC266" i="1" s="1"/>
  <c r="K268" i="1"/>
  <c r="W268" i="1"/>
  <c r="AB268" i="1" s="1"/>
  <c r="X268" i="1"/>
  <c r="AC268" i="1" s="1"/>
  <c r="K270" i="1"/>
  <c r="U270" i="1"/>
  <c r="Z270" i="1" s="1"/>
  <c r="X270" i="1"/>
  <c r="AC270" i="1" s="1"/>
  <c r="K272" i="1"/>
  <c r="W272" i="1"/>
  <c r="AB272" i="1" s="1"/>
  <c r="X272" i="1"/>
  <c r="AC272" i="1" s="1"/>
  <c r="K274" i="1"/>
  <c r="U274" i="1"/>
  <c r="Z274" i="1" s="1"/>
  <c r="X274" i="1"/>
  <c r="AC274" i="1" s="1"/>
  <c r="K276" i="1"/>
  <c r="W276" i="1"/>
  <c r="AB276" i="1" s="1"/>
  <c r="X276" i="1"/>
  <c r="AC276" i="1" s="1"/>
  <c r="K278" i="1"/>
  <c r="U278" i="1"/>
  <c r="Z278" i="1" s="1"/>
  <c r="X278" i="1"/>
  <c r="AC278" i="1" s="1"/>
  <c r="K280" i="1"/>
  <c r="W280" i="1"/>
  <c r="AB280" i="1" s="1"/>
  <c r="X280" i="1"/>
  <c r="AC280" i="1" s="1"/>
  <c r="K282" i="1"/>
  <c r="U282" i="1"/>
  <c r="Z282" i="1" s="1"/>
  <c r="X282" i="1"/>
  <c r="AC282" i="1" s="1"/>
  <c r="K284" i="1"/>
  <c r="W284" i="1"/>
  <c r="AB284" i="1" s="1"/>
  <c r="X284" i="1"/>
  <c r="AC284" i="1" s="1"/>
  <c r="K286" i="1"/>
  <c r="U286" i="1"/>
  <c r="Z286" i="1" s="1"/>
  <c r="X286" i="1"/>
  <c r="AC286" i="1" s="1"/>
  <c r="K288" i="1"/>
  <c r="W288" i="1"/>
  <c r="AB288" i="1" s="1"/>
  <c r="X288" i="1"/>
  <c r="AC288" i="1" s="1"/>
  <c r="K290" i="1"/>
  <c r="U290" i="1"/>
  <c r="Z290" i="1" s="1"/>
  <c r="X290" i="1"/>
  <c r="AC290" i="1" s="1"/>
  <c r="K292" i="1"/>
  <c r="W292" i="1"/>
  <c r="AB292" i="1" s="1"/>
  <c r="X292" i="1"/>
  <c r="AC292" i="1" s="1"/>
  <c r="K295" i="1"/>
  <c r="K301" i="1"/>
  <c r="K305" i="1"/>
  <c r="X307" i="1"/>
  <c r="AC307" i="1" s="1"/>
  <c r="K309" i="1"/>
  <c r="X311" i="1"/>
  <c r="AC311" i="1" s="1"/>
  <c r="K313" i="1"/>
  <c r="X315" i="1"/>
  <c r="AC315" i="1" s="1"/>
  <c r="K317" i="1"/>
  <c r="X319" i="1"/>
  <c r="AC319" i="1" s="1"/>
  <c r="K321" i="1"/>
  <c r="X323" i="1"/>
  <c r="AC323" i="1" s="1"/>
  <c r="K325" i="1"/>
  <c r="X329" i="1"/>
  <c r="AC329" i="1" s="1"/>
  <c r="K332" i="1"/>
  <c r="X334" i="1"/>
  <c r="AC334" i="1" s="1"/>
  <c r="K336" i="1"/>
  <c r="X338" i="1"/>
  <c r="AC338" i="1" s="1"/>
  <c r="AI340" i="1"/>
  <c r="W340" i="1"/>
  <c r="AB340" i="1" s="1"/>
  <c r="AG340" i="1"/>
  <c r="K342" i="1"/>
  <c r="Y343" i="1"/>
  <c r="AD343" i="1" s="1"/>
  <c r="K344" i="1"/>
  <c r="X344" i="1"/>
  <c r="AC344" i="1" s="1"/>
  <c r="K346" i="1"/>
  <c r="X346" i="1"/>
  <c r="AC346" i="1" s="1"/>
  <c r="K348" i="1"/>
  <c r="X348" i="1"/>
  <c r="AC348" i="1" s="1"/>
  <c r="K350" i="1"/>
  <c r="X354" i="1"/>
  <c r="AC354" i="1" s="1"/>
  <c r="K354" i="1"/>
  <c r="X358" i="1"/>
  <c r="AC358" i="1" s="1"/>
  <c r="K358" i="1"/>
  <c r="X362" i="1"/>
  <c r="AC362" i="1" s="1"/>
  <c r="K362" i="1"/>
  <c r="K294" i="1"/>
  <c r="W294" i="1"/>
  <c r="AB294" i="1" s="1"/>
  <c r="X294" i="1"/>
  <c r="AC294" i="1" s="1"/>
  <c r="K296" i="1"/>
  <c r="W296" i="1"/>
  <c r="AB296" i="1" s="1"/>
  <c r="X296" i="1"/>
  <c r="AC296" i="1" s="1"/>
  <c r="K300" i="1"/>
  <c r="W300" i="1"/>
  <c r="AB300" i="1" s="1"/>
  <c r="X300" i="1"/>
  <c r="AC300" i="1" s="1"/>
  <c r="K302" i="1"/>
  <c r="W302" i="1"/>
  <c r="AB302" i="1" s="1"/>
  <c r="X302" i="1"/>
  <c r="AC302" i="1" s="1"/>
  <c r="K304" i="1"/>
  <c r="W304" i="1"/>
  <c r="AB304" i="1" s="1"/>
  <c r="X304" i="1"/>
  <c r="AC304" i="1" s="1"/>
  <c r="K306" i="1"/>
  <c r="U306" i="1"/>
  <c r="Z306" i="1" s="1"/>
  <c r="X306" i="1"/>
  <c r="AC306" i="1" s="1"/>
  <c r="K308" i="1"/>
  <c r="W308" i="1"/>
  <c r="AB308" i="1" s="1"/>
  <c r="X308" i="1"/>
  <c r="AC308" i="1" s="1"/>
  <c r="K310" i="1"/>
  <c r="W310" i="1"/>
  <c r="AB310" i="1" s="1"/>
  <c r="X310" i="1"/>
  <c r="AC310" i="1" s="1"/>
  <c r="K312" i="1"/>
  <c r="W312" i="1"/>
  <c r="AB312" i="1" s="1"/>
  <c r="X312" i="1"/>
  <c r="AC312" i="1" s="1"/>
  <c r="K314" i="1"/>
  <c r="U314" i="1"/>
  <c r="Z314" i="1" s="1"/>
  <c r="X314" i="1"/>
  <c r="AC314" i="1" s="1"/>
  <c r="K316" i="1"/>
  <c r="W316" i="1"/>
  <c r="AB316" i="1" s="1"/>
  <c r="X316" i="1"/>
  <c r="AC316" i="1" s="1"/>
  <c r="K318" i="1"/>
  <c r="U318" i="1"/>
  <c r="Z318" i="1" s="1"/>
  <c r="X318" i="1"/>
  <c r="AC318" i="1" s="1"/>
  <c r="K320" i="1"/>
  <c r="W320" i="1"/>
  <c r="AB320" i="1" s="1"/>
  <c r="X320" i="1"/>
  <c r="AC320" i="1" s="1"/>
  <c r="K322" i="1"/>
  <c r="U322" i="1"/>
  <c r="Z322" i="1" s="1"/>
  <c r="X322" i="1"/>
  <c r="AC322" i="1" s="1"/>
  <c r="K324" i="1"/>
  <c r="W324" i="1"/>
  <c r="AB324" i="1" s="1"/>
  <c r="X324" i="1"/>
  <c r="AC324" i="1" s="1"/>
  <c r="K328" i="1"/>
  <c r="W328" i="1"/>
  <c r="AB328" i="1" s="1"/>
  <c r="X328" i="1"/>
  <c r="AC328" i="1" s="1"/>
  <c r="K330" i="1"/>
  <c r="W330" i="1"/>
  <c r="AB330" i="1" s="1"/>
  <c r="X330" i="1"/>
  <c r="AC330" i="1" s="1"/>
  <c r="K333" i="1"/>
  <c r="U333" i="1"/>
  <c r="Z333" i="1" s="1"/>
  <c r="X333" i="1"/>
  <c r="AC333" i="1" s="1"/>
  <c r="K335" i="1"/>
  <c r="W335" i="1"/>
  <c r="AB335" i="1" s="1"/>
  <c r="X335" i="1"/>
  <c r="AC335" i="1" s="1"/>
  <c r="K337" i="1"/>
  <c r="U337" i="1"/>
  <c r="Z337" i="1" s="1"/>
  <c r="X337" i="1"/>
  <c r="AC337" i="1" s="1"/>
  <c r="K339" i="1"/>
  <c r="W339" i="1"/>
  <c r="AB339" i="1" s="1"/>
  <c r="X339" i="1"/>
  <c r="AC339" i="1" s="1"/>
  <c r="K343" i="1"/>
  <c r="U343" i="1"/>
  <c r="Z343" i="1" s="1"/>
  <c r="X343" i="1"/>
  <c r="AC343" i="1" s="1"/>
  <c r="Y344" i="1"/>
  <c r="AD344" i="1" s="1"/>
  <c r="K345" i="1"/>
  <c r="U345" i="1"/>
  <c r="Z345" i="1" s="1"/>
  <c r="X345" i="1"/>
  <c r="AC345" i="1" s="1"/>
  <c r="Y346" i="1"/>
  <c r="AD346" i="1" s="1"/>
  <c r="K347" i="1"/>
  <c r="U347" i="1"/>
  <c r="Z347" i="1" s="1"/>
  <c r="X347" i="1"/>
  <c r="AC347" i="1" s="1"/>
  <c r="Y348" i="1"/>
  <c r="AD348" i="1" s="1"/>
  <c r="K349" i="1"/>
  <c r="U349" i="1"/>
  <c r="Z349" i="1" s="1"/>
  <c r="X349" i="1"/>
  <c r="AC349" i="1" s="1"/>
  <c r="X350" i="1"/>
  <c r="AC350" i="1" s="1"/>
  <c r="K352" i="1"/>
  <c r="K351" i="1"/>
  <c r="U351" i="1"/>
  <c r="Z351" i="1" s="1"/>
  <c r="X351" i="1"/>
  <c r="AC351" i="1" s="1"/>
  <c r="X353" i="1"/>
  <c r="AC353" i="1" s="1"/>
  <c r="U353" i="1"/>
  <c r="Z353" i="1" s="1"/>
  <c r="W353" i="1"/>
  <c r="AB353" i="1" s="1"/>
  <c r="K353" i="1"/>
  <c r="Y353" i="1"/>
  <c r="AD353" i="1" s="1"/>
  <c r="K356" i="1"/>
  <c r="K360" i="1"/>
  <c r="K364" i="1"/>
  <c r="K368" i="1"/>
  <c r="K372" i="1"/>
  <c r="K366" i="1"/>
  <c r="K370" i="1"/>
  <c r="K374" i="1"/>
  <c r="Y377" i="1"/>
  <c r="AD377" i="1" s="1"/>
  <c r="X377" i="1"/>
  <c r="AC377" i="1" s="1"/>
  <c r="K377" i="1"/>
  <c r="K381" i="1"/>
  <c r="K385" i="1"/>
  <c r="K355" i="1"/>
  <c r="X355" i="1"/>
  <c r="AC355" i="1" s="1"/>
  <c r="K357" i="1"/>
  <c r="W357" i="1"/>
  <c r="AB357" i="1" s="1"/>
  <c r="U357" i="1"/>
  <c r="Z357" i="1" s="1"/>
  <c r="X357" i="1"/>
  <c r="AC357" i="1" s="1"/>
  <c r="K359" i="1"/>
  <c r="X359" i="1"/>
  <c r="AC359" i="1" s="1"/>
  <c r="K361" i="1"/>
  <c r="W361" i="1"/>
  <c r="AB361" i="1" s="1"/>
  <c r="U361" i="1"/>
  <c r="Z361" i="1" s="1"/>
  <c r="X361" i="1"/>
  <c r="AC361" i="1" s="1"/>
  <c r="K363" i="1"/>
  <c r="X363" i="1"/>
  <c r="AC363" i="1" s="1"/>
  <c r="K365" i="1"/>
  <c r="W365" i="1"/>
  <c r="AB365" i="1" s="1"/>
  <c r="X365" i="1"/>
  <c r="AC365" i="1" s="1"/>
  <c r="K367" i="1"/>
  <c r="U367" i="1"/>
  <c r="Z367" i="1" s="1"/>
  <c r="X367" i="1"/>
  <c r="AC367" i="1" s="1"/>
  <c r="K369" i="1"/>
  <c r="W369" i="1"/>
  <c r="AB369" i="1" s="1"/>
  <c r="U369" i="1"/>
  <c r="Z369" i="1" s="1"/>
  <c r="X369" i="1"/>
  <c r="AC369" i="1" s="1"/>
  <c r="K371" i="1"/>
  <c r="X371" i="1"/>
  <c r="AC371" i="1" s="1"/>
  <c r="K373" i="1"/>
  <c r="W373" i="1"/>
  <c r="AB373" i="1" s="1"/>
  <c r="X373" i="1"/>
  <c r="AC373" i="1" s="1"/>
  <c r="K375" i="1"/>
  <c r="K379" i="1"/>
  <c r="X381" i="1"/>
  <c r="AC381" i="1" s="1"/>
  <c r="K383" i="1"/>
  <c r="X388" i="1"/>
  <c r="AC388" i="1" s="1"/>
  <c r="K388" i="1"/>
  <c r="K376" i="1"/>
  <c r="W376" i="1"/>
  <c r="AB376" i="1" s="1"/>
  <c r="X376" i="1"/>
  <c r="AC376" i="1" s="1"/>
  <c r="K378" i="1"/>
  <c r="W378" i="1"/>
  <c r="AB378" i="1" s="1"/>
  <c r="X378" i="1"/>
  <c r="AC378" i="1" s="1"/>
  <c r="K380" i="1"/>
  <c r="W380" i="1"/>
  <c r="AB380" i="1" s="1"/>
  <c r="X380" i="1"/>
  <c r="AC380" i="1" s="1"/>
  <c r="K382" i="1"/>
  <c r="W382" i="1"/>
  <c r="AB382" i="1" s="1"/>
  <c r="X382" i="1"/>
  <c r="AC382" i="1" s="1"/>
  <c r="K384" i="1"/>
  <c r="U384" i="1"/>
  <c r="Z384" i="1" s="1"/>
  <c r="X384" i="1"/>
  <c r="AC384" i="1" s="1"/>
  <c r="K386" i="1"/>
  <c r="X390" i="1"/>
  <c r="AC390" i="1" s="1"/>
  <c r="K390" i="1"/>
  <c r="K394" i="1"/>
  <c r="K387" i="1"/>
  <c r="W387" i="1"/>
  <c r="AB387" i="1" s="1"/>
  <c r="U387" i="1"/>
  <c r="Z387" i="1" s="1"/>
  <c r="X387" i="1"/>
  <c r="AC387" i="1" s="1"/>
  <c r="K389" i="1"/>
  <c r="X389" i="1"/>
  <c r="AC389" i="1" s="1"/>
  <c r="K392" i="1"/>
  <c r="X394" i="1"/>
  <c r="AC394" i="1" s="1"/>
  <c r="K391" i="1"/>
  <c r="U391" i="1"/>
  <c r="Z391" i="1" s="1"/>
  <c r="X391" i="1"/>
  <c r="AC391" i="1" s="1"/>
  <c r="K393" i="1"/>
  <c r="U393" i="1"/>
  <c r="Z393" i="1" s="1"/>
  <c r="X393" i="1"/>
  <c r="AC393" i="1" s="1"/>
  <c r="K395" i="1"/>
  <c r="W395" i="1"/>
  <c r="AB395" i="1" s="1"/>
  <c r="U395" i="1"/>
  <c r="Z395" i="1" s="1"/>
  <c r="X395" i="1"/>
  <c r="AC395" i="1" s="1"/>
  <c r="K396" i="1"/>
  <c r="X396" i="1"/>
  <c r="AC396" i="1" s="1"/>
  <c r="AE384" i="1" l="1"/>
  <c r="AG384" i="1"/>
  <c r="AI384" i="1"/>
  <c r="AE369" i="1"/>
  <c r="AG369" i="1"/>
  <c r="AI369" i="1"/>
  <c r="AE367" i="1"/>
  <c r="AG367" i="1"/>
  <c r="AI367" i="1"/>
  <c r="AE361" i="1"/>
  <c r="AG361" i="1"/>
  <c r="AI361" i="1"/>
  <c r="AE357" i="1"/>
  <c r="AG357" i="1"/>
  <c r="AI357" i="1"/>
  <c r="AE290" i="1"/>
  <c r="AG290" i="1"/>
  <c r="AI290" i="1"/>
  <c r="AE286" i="1"/>
  <c r="AG286" i="1"/>
  <c r="AI286" i="1"/>
  <c r="AE282" i="1"/>
  <c r="AG282" i="1"/>
  <c r="AI282" i="1"/>
  <c r="AE278" i="1"/>
  <c r="AG278" i="1"/>
  <c r="AI278" i="1"/>
  <c r="AE274" i="1"/>
  <c r="AG274" i="1"/>
  <c r="AI274" i="1"/>
  <c r="AE270" i="1"/>
  <c r="AG270" i="1"/>
  <c r="AI270" i="1"/>
  <c r="AE266" i="1"/>
  <c r="AG266" i="1"/>
  <c r="AI266" i="1"/>
  <c r="AE262" i="1"/>
  <c r="AG262" i="1"/>
  <c r="AI262" i="1"/>
  <c r="AE256" i="1"/>
  <c r="AI256" i="1" s="1"/>
  <c r="AG256" i="1"/>
  <c r="AE252" i="1"/>
  <c r="AI252" i="1" s="1"/>
  <c r="AG252" i="1"/>
  <c r="AE248" i="1"/>
  <c r="AG248" i="1"/>
  <c r="AI248" i="1"/>
  <c r="AE244" i="1"/>
  <c r="AG244" i="1"/>
  <c r="AI244" i="1"/>
  <c r="AE240" i="1"/>
  <c r="AG240" i="1"/>
  <c r="AI240" i="1"/>
  <c r="AE236" i="1"/>
  <c r="AG236" i="1"/>
  <c r="AI236" i="1"/>
  <c r="AE232" i="1"/>
  <c r="AG232" i="1"/>
  <c r="AI232" i="1"/>
  <c r="AE224" i="1"/>
  <c r="AI224" i="1" s="1"/>
  <c r="AG224" i="1"/>
  <c r="AG395" i="1"/>
  <c r="AE395" i="1"/>
  <c r="AI395" i="1"/>
  <c r="AE393" i="1"/>
  <c r="AG393" i="1"/>
  <c r="AI393" i="1"/>
  <c r="AE391" i="1"/>
  <c r="AG391" i="1"/>
  <c r="AI391" i="1"/>
  <c r="AE387" i="1"/>
  <c r="AG387" i="1"/>
  <c r="AI387" i="1"/>
  <c r="AE353" i="1"/>
  <c r="AG353" i="1"/>
  <c r="AI353" i="1"/>
  <c r="AE351" i="1"/>
  <c r="AG351" i="1"/>
  <c r="AI351" i="1"/>
  <c r="AE349" i="1"/>
  <c r="AG349" i="1"/>
  <c r="AI349" i="1"/>
  <c r="AE347" i="1"/>
  <c r="AG347" i="1"/>
  <c r="AI347" i="1"/>
  <c r="AE345" i="1"/>
  <c r="AG345" i="1"/>
  <c r="AI345" i="1"/>
  <c r="AE343" i="1"/>
  <c r="AG343" i="1"/>
  <c r="AI343" i="1"/>
  <c r="AE337" i="1"/>
  <c r="AG337" i="1"/>
  <c r="AI337" i="1"/>
  <c r="AE333" i="1"/>
  <c r="AG333" i="1"/>
  <c r="AI333" i="1"/>
  <c r="AE322" i="1"/>
  <c r="AG322" i="1"/>
  <c r="AI322" i="1"/>
  <c r="AE318" i="1"/>
  <c r="AG318" i="1"/>
  <c r="AI318" i="1"/>
  <c r="AE314" i="1"/>
  <c r="AG314" i="1"/>
  <c r="AI314" i="1"/>
  <c r="AE306" i="1"/>
  <c r="AG306" i="1"/>
  <c r="AI306" i="1"/>
  <c r="AE201" i="1"/>
  <c r="AG201" i="1"/>
  <c r="AI201" i="1"/>
  <c r="U396" i="1"/>
  <c r="Z396" i="1" s="1"/>
  <c r="W396" i="1"/>
  <c r="AB396" i="1" s="1"/>
  <c r="W393" i="1"/>
  <c r="AB393" i="1" s="1"/>
  <c r="Y392" i="1"/>
  <c r="AD392" i="1" s="1"/>
  <c r="Y394" i="1"/>
  <c r="AD394" i="1" s="1"/>
  <c r="W383" i="1"/>
  <c r="AB383" i="1" s="1"/>
  <c r="U383" i="1"/>
  <c r="Z383" i="1" s="1"/>
  <c r="Y379" i="1"/>
  <c r="AD379" i="1" s="1"/>
  <c r="U378" i="1"/>
  <c r="Z378" i="1" s="1"/>
  <c r="Y374" i="1"/>
  <c r="AD374" i="1" s="1"/>
  <c r="U373" i="1"/>
  <c r="Z373" i="1" s="1"/>
  <c r="Y366" i="1"/>
  <c r="AD366" i="1" s="1"/>
  <c r="U365" i="1"/>
  <c r="Z365" i="1" s="1"/>
  <c r="W372" i="1"/>
  <c r="AB372" i="1" s="1"/>
  <c r="U372" i="1"/>
  <c r="Z372" i="1" s="1"/>
  <c r="Y368" i="1"/>
  <c r="AD368" i="1" s="1"/>
  <c r="W364" i="1"/>
  <c r="AB364" i="1" s="1"/>
  <c r="U364" i="1"/>
  <c r="Z364" i="1" s="1"/>
  <c r="W360" i="1"/>
  <c r="AB360" i="1" s="1"/>
  <c r="U360" i="1"/>
  <c r="Z360" i="1" s="1"/>
  <c r="W356" i="1"/>
  <c r="AB356" i="1" s="1"/>
  <c r="U356" i="1"/>
  <c r="Z356" i="1" s="1"/>
  <c r="Y352" i="1"/>
  <c r="AD352" i="1" s="1"/>
  <c r="W358" i="1"/>
  <c r="AB358" i="1" s="1"/>
  <c r="U358" i="1"/>
  <c r="Z358" i="1" s="1"/>
  <c r="W337" i="1"/>
  <c r="AB337" i="1" s="1"/>
  <c r="W332" i="1"/>
  <c r="AB332" i="1" s="1"/>
  <c r="U332" i="1"/>
  <c r="Z332" i="1" s="1"/>
  <c r="Y325" i="1"/>
  <c r="AD325" i="1" s="1"/>
  <c r="U324" i="1"/>
  <c r="Z324" i="1" s="1"/>
  <c r="W318" i="1"/>
  <c r="AB318" i="1" s="1"/>
  <c r="W313" i="1"/>
  <c r="AB313" i="1" s="1"/>
  <c r="U313" i="1"/>
  <c r="Z313" i="1" s="1"/>
  <c r="Y396" i="1"/>
  <c r="AD396" i="1" s="1"/>
  <c r="W391" i="1"/>
  <c r="AB391" i="1" s="1"/>
  <c r="W392" i="1"/>
  <c r="AB392" i="1" s="1"/>
  <c r="U392" i="1"/>
  <c r="Z392" i="1" s="1"/>
  <c r="W389" i="1"/>
  <c r="AB389" i="1" s="1"/>
  <c r="W394" i="1"/>
  <c r="AB394" i="1" s="1"/>
  <c r="U394" i="1"/>
  <c r="Z394" i="1" s="1"/>
  <c r="W390" i="1"/>
  <c r="AB390" i="1" s="1"/>
  <c r="U390" i="1"/>
  <c r="Z390" i="1" s="1"/>
  <c r="Y390" i="1"/>
  <c r="AD390" i="1" s="1"/>
  <c r="U389" i="1"/>
  <c r="Z389" i="1" s="1"/>
  <c r="Y386" i="1"/>
  <c r="AD386" i="1" s="1"/>
  <c r="Y388" i="1"/>
  <c r="AD388" i="1" s="1"/>
  <c r="W384" i="1"/>
  <c r="AB384" i="1" s="1"/>
  <c r="Y383" i="1"/>
  <c r="AD383" i="1" s="1"/>
  <c r="U382" i="1"/>
  <c r="Z382" i="1" s="1"/>
  <c r="W379" i="1"/>
  <c r="AB379" i="1" s="1"/>
  <c r="U379" i="1"/>
  <c r="Z379" i="1" s="1"/>
  <c r="W375" i="1"/>
  <c r="AB375" i="1" s="1"/>
  <c r="U375" i="1"/>
  <c r="Z375" i="1" s="1"/>
  <c r="W371" i="1"/>
  <c r="AB371" i="1" s="1"/>
  <c r="W367" i="1"/>
  <c r="AB367" i="1" s="1"/>
  <c r="W363" i="1"/>
  <c r="AB363" i="1" s="1"/>
  <c r="W359" i="1"/>
  <c r="AB359" i="1" s="1"/>
  <c r="W355" i="1"/>
  <c r="AB355" i="1" s="1"/>
  <c r="Y385" i="1"/>
  <c r="AD385" i="1" s="1"/>
  <c r="Y381" i="1"/>
  <c r="AD381" i="1" s="1"/>
  <c r="U380" i="1"/>
  <c r="Z380" i="1" s="1"/>
  <c r="W377" i="1"/>
  <c r="AB377" i="1" s="1"/>
  <c r="U377" i="1"/>
  <c r="Z377" i="1" s="1"/>
  <c r="U376" i="1"/>
  <c r="Z376" i="1" s="1"/>
  <c r="W374" i="1"/>
  <c r="AB374" i="1" s="1"/>
  <c r="U374" i="1"/>
  <c r="Z374" i="1" s="1"/>
  <c r="W370" i="1"/>
  <c r="AB370" i="1" s="1"/>
  <c r="U370" i="1"/>
  <c r="Z370" i="1" s="1"/>
  <c r="W366" i="1"/>
  <c r="AB366" i="1" s="1"/>
  <c r="U366" i="1"/>
  <c r="Z366" i="1" s="1"/>
  <c r="Y372" i="1"/>
  <c r="AD372" i="1" s="1"/>
  <c r="U371" i="1"/>
  <c r="Z371" i="1" s="1"/>
  <c r="W368" i="1"/>
  <c r="AB368" i="1" s="1"/>
  <c r="U368" i="1"/>
  <c r="Z368" i="1" s="1"/>
  <c r="Y364" i="1"/>
  <c r="AD364" i="1" s="1"/>
  <c r="U363" i="1"/>
  <c r="Z363" i="1" s="1"/>
  <c r="Y360" i="1"/>
  <c r="AD360" i="1" s="1"/>
  <c r="U359" i="1"/>
  <c r="Z359" i="1" s="1"/>
  <c r="Y356" i="1"/>
  <c r="AD356" i="1" s="1"/>
  <c r="U355" i="1"/>
  <c r="Z355" i="1" s="1"/>
  <c r="W351" i="1"/>
  <c r="AB351" i="1" s="1"/>
  <c r="W352" i="1"/>
  <c r="AB352" i="1" s="1"/>
  <c r="U352" i="1"/>
  <c r="Z352" i="1" s="1"/>
  <c r="W350" i="1"/>
  <c r="AB350" i="1" s="1"/>
  <c r="U350" i="1"/>
  <c r="Z350" i="1" s="1"/>
  <c r="W348" i="1"/>
  <c r="AB348" i="1" s="1"/>
  <c r="U348" i="1"/>
  <c r="Z348" i="1" s="1"/>
  <c r="W346" i="1"/>
  <c r="AB346" i="1" s="1"/>
  <c r="U346" i="1"/>
  <c r="Z346" i="1" s="1"/>
  <c r="W344" i="1"/>
  <c r="AB344" i="1" s="1"/>
  <c r="U344" i="1"/>
  <c r="Z344" i="1" s="1"/>
  <c r="Y362" i="1"/>
  <c r="AD362" i="1" s="1"/>
  <c r="Y358" i="1"/>
  <c r="AD358" i="1" s="1"/>
  <c r="Y354" i="1"/>
  <c r="AD354" i="1" s="1"/>
  <c r="Y350" i="1"/>
  <c r="AD350" i="1" s="1"/>
  <c r="W349" i="1"/>
  <c r="AB349" i="1" s="1"/>
  <c r="W347" i="1"/>
  <c r="AB347" i="1" s="1"/>
  <c r="W345" i="1"/>
  <c r="AB345" i="1" s="1"/>
  <c r="W342" i="1"/>
  <c r="AB342" i="1" s="1"/>
  <c r="U342" i="1"/>
  <c r="Z342" i="1" s="1"/>
  <c r="U339" i="1"/>
  <c r="Z339" i="1" s="1"/>
  <c r="W336" i="1"/>
  <c r="AB336" i="1" s="1"/>
  <c r="U336" i="1"/>
  <c r="Z336" i="1" s="1"/>
  <c r="W333" i="1"/>
  <c r="AB333" i="1" s="1"/>
  <c r="Y332" i="1"/>
  <c r="AD332" i="1" s="1"/>
  <c r="U330" i="1"/>
  <c r="Z330" i="1" s="1"/>
  <c r="W325" i="1"/>
  <c r="AB325" i="1" s="1"/>
  <c r="U325" i="1"/>
  <c r="Z325" i="1" s="1"/>
  <c r="W322" i="1"/>
  <c r="AB322" i="1" s="1"/>
  <c r="Y321" i="1"/>
  <c r="AD321" i="1" s="1"/>
  <c r="U320" i="1"/>
  <c r="Z320" i="1" s="1"/>
  <c r="W317" i="1"/>
  <c r="AB317" i="1" s="1"/>
  <c r="U317" i="1"/>
  <c r="Z317" i="1" s="1"/>
  <c r="W314" i="1"/>
  <c r="AB314" i="1" s="1"/>
  <c r="Y313" i="1"/>
  <c r="AD313" i="1" s="1"/>
  <c r="U312" i="1"/>
  <c r="Z312" i="1" s="1"/>
  <c r="W309" i="1"/>
  <c r="AB309" i="1" s="1"/>
  <c r="U309" i="1"/>
  <c r="Z309" i="1" s="1"/>
  <c r="W306" i="1"/>
  <c r="AB306" i="1" s="1"/>
  <c r="Y305" i="1"/>
  <c r="AD305" i="1" s="1"/>
  <c r="U304" i="1"/>
  <c r="Z304" i="1" s="1"/>
  <c r="Y301" i="1"/>
  <c r="AD301" i="1" s="1"/>
  <c r="U300" i="1"/>
  <c r="Z300" i="1" s="1"/>
  <c r="Y295" i="1"/>
  <c r="AD295" i="1" s="1"/>
  <c r="U294" i="1"/>
  <c r="Z294" i="1" s="1"/>
  <c r="W343" i="1"/>
  <c r="AB343" i="1" s="1"/>
  <c r="AM341" i="1"/>
  <c r="AK341" i="1"/>
  <c r="AJ341" i="1"/>
  <c r="AL341" i="1"/>
  <c r="Y338" i="1"/>
  <c r="AD338" i="1" s="1"/>
  <c r="Y334" i="1"/>
  <c r="AD334" i="1" s="1"/>
  <c r="Y329" i="1"/>
  <c r="AD329" i="1" s="1"/>
  <c r="U328" i="1"/>
  <c r="Z328" i="1" s="1"/>
  <c r="Y323" i="1"/>
  <c r="AD323" i="1" s="1"/>
  <c r="Y319" i="1"/>
  <c r="AD319" i="1" s="1"/>
  <c r="Y315" i="1"/>
  <c r="AD315" i="1" s="1"/>
  <c r="Y311" i="1"/>
  <c r="AD311" i="1" s="1"/>
  <c r="U310" i="1"/>
  <c r="Z310" i="1" s="1"/>
  <c r="Y307" i="1"/>
  <c r="AD307" i="1" s="1"/>
  <c r="W290" i="1"/>
  <c r="AB290" i="1" s="1"/>
  <c r="Y289" i="1"/>
  <c r="AD289" i="1" s="1"/>
  <c r="U288" i="1"/>
  <c r="Z288" i="1" s="1"/>
  <c r="W285" i="1"/>
  <c r="AB285" i="1" s="1"/>
  <c r="U285" i="1"/>
  <c r="Z285" i="1" s="1"/>
  <c r="W282" i="1"/>
  <c r="AB282" i="1" s="1"/>
  <c r="Y281" i="1"/>
  <c r="AD281" i="1" s="1"/>
  <c r="U280" i="1"/>
  <c r="Z280" i="1" s="1"/>
  <c r="W277" i="1"/>
  <c r="AB277" i="1" s="1"/>
  <c r="U277" i="1"/>
  <c r="Z277" i="1" s="1"/>
  <c r="W274" i="1"/>
  <c r="AB274" i="1" s="1"/>
  <c r="Y273" i="1"/>
  <c r="AD273" i="1" s="1"/>
  <c r="U272" i="1"/>
  <c r="Z272" i="1" s="1"/>
  <c r="W269" i="1"/>
  <c r="AB269" i="1" s="1"/>
  <c r="U269" i="1"/>
  <c r="Z269" i="1" s="1"/>
  <c r="W266" i="1"/>
  <c r="AB266" i="1" s="1"/>
  <c r="Y265" i="1"/>
  <c r="AD265" i="1" s="1"/>
  <c r="U264" i="1"/>
  <c r="Z264" i="1" s="1"/>
  <c r="W259" i="1"/>
  <c r="AB259" i="1" s="1"/>
  <c r="U259" i="1"/>
  <c r="Z259" i="1" s="1"/>
  <c r="W256" i="1"/>
  <c r="AB256" i="1" s="1"/>
  <c r="Y255" i="1"/>
  <c r="AD255" i="1" s="1"/>
  <c r="U254" i="1"/>
  <c r="Z254" i="1" s="1"/>
  <c r="W251" i="1"/>
  <c r="AB251" i="1" s="1"/>
  <c r="U251" i="1"/>
  <c r="Z251" i="1" s="1"/>
  <c r="W248" i="1"/>
  <c r="AB248" i="1" s="1"/>
  <c r="Y247" i="1"/>
  <c r="AD247" i="1" s="1"/>
  <c r="U246" i="1"/>
  <c r="Z246" i="1" s="1"/>
  <c r="W243" i="1"/>
  <c r="AB243" i="1" s="1"/>
  <c r="U243" i="1"/>
  <c r="Z243" i="1" s="1"/>
  <c r="W240" i="1"/>
  <c r="AB240" i="1" s="1"/>
  <c r="Y239" i="1"/>
  <c r="AD239" i="1" s="1"/>
  <c r="U238" i="1"/>
  <c r="Z238" i="1" s="1"/>
  <c r="W235" i="1"/>
  <c r="AB235" i="1" s="1"/>
  <c r="U235" i="1"/>
  <c r="Z235" i="1" s="1"/>
  <c r="W232" i="1"/>
  <c r="AB232" i="1" s="1"/>
  <c r="Y231" i="1"/>
  <c r="AD231" i="1" s="1"/>
  <c r="U230" i="1"/>
  <c r="Z230" i="1" s="1"/>
  <c r="W227" i="1"/>
  <c r="AB227" i="1" s="1"/>
  <c r="U227" i="1"/>
  <c r="Z227" i="1" s="1"/>
  <c r="W224" i="1"/>
  <c r="AB224" i="1" s="1"/>
  <c r="Y223" i="1"/>
  <c r="AD223" i="1" s="1"/>
  <c r="U222" i="1"/>
  <c r="Z222" i="1" s="1"/>
  <c r="W219" i="1"/>
  <c r="AB219" i="1" s="1"/>
  <c r="U219" i="1"/>
  <c r="Z219" i="1" s="1"/>
  <c r="W215" i="1"/>
  <c r="AB215" i="1" s="1"/>
  <c r="U215" i="1"/>
  <c r="Z215" i="1" s="1"/>
  <c r="W211" i="1"/>
  <c r="AB211" i="1" s="1"/>
  <c r="U211" i="1"/>
  <c r="Z211" i="1" s="1"/>
  <c r="W207" i="1"/>
  <c r="AB207" i="1" s="1"/>
  <c r="U207" i="1"/>
  <c r="Z207" i="1" s="1"/>
  <c r="W203" i="1"/>
  <c r="AB203" i="1" s="1"/>
  <c r="U203" i="1"/>
  <c r="Z203" i="1" s="1"/>
  <c r="R193" i="1"/>
  <c r="Y188" i="1"/>
  <c r="AD188" i="1" s="1"/>
  <c r="N193" i="1"/>
  <c r="W169" i="1"/>
  <c r="AB169" i="1" s="1"/>
  <c r="U169" i="1"/>
  <c r="Z169" i="1" s="1"/>
  <c r="W168" i="1"/>
  <c r="AB168" i="1" s="1"/>
  <c r="U168" i="1"/>
  <c r="Z168" i="1" s="1"/>
  <c r="W167" i="1"/>
  <c r="AB167" i="1" s="1"/>
  <c r="U167" i="1"/>
  <c r="Z167" i="1" s="1"/>
  <c r="P170" i="1"/>
  <c r="L170" i="1"/>
  <c r="W166" i="1"/>
  <c r="AB166" i="1" s="1"/>
  <c r="U166" i="1"/>
  <c r="R150" i="1"/>
  <c r="Y146" i="1"/>
  <c r="AD146" i="1" s="1"/>
  <c r="N150" i="1"/>
  <c r="W129" i="1"/>
  <c r="AB129" i="1" s="1"/>
  <c r="U129" i="1"/>
  <c r="Z129" i="1" s="1"/>
  <c r="W128" i="1"/>
  <c r="AB128" i="1" s="1"/>
  <c r="U128" i="1"/>
  <c r="Z128" i="1" s="1"/>
  <c r="W127" i="1"/>
  <c r="AB127" i="1" s="1"/>
  <c r="U127" i="1"/>
  <c r="Z127" i="1" s="1"/>
  <c r="P130" i="1"/>
  <c r="L130" i="1"/>
  <c r="W126" i="1"/>
  <c r="AB126" i="1" s="1"/>
  <c r="U126" i="1"/>
  <c r="R109" i="1"/>
  <c r="Y103" i="1"/>
  <c r="AD103" i="1" s="1"/>
  <c r="N109" i="1"/>
  <c r="W84" i="1"/>
  <c r="AB84" i="1" s="1"/>
  <c r="U84" i="1"/>
  <c r="Z84" i="1" s="1"/>
  <c r="W83" i="1"/>
  <c r="AB83" i="1" s="1"/>
  <c r="U83" i="1"/>
  <c r="Z83" i="1" s="1"/>
  <c r="W82" i="1"/>
  <c r="AB82" i="1" s="1"/>
  <c r="U82" i="1"/>
  <c r="Z82" i="1" s="1"/>
  <c r="W81" i="1"/>
  <c r="AB81" i="1" s="1"/>
  <c r="U81" i="1"/>
  <c r="Z81" i="1" s="1"/>
  <c r="P85" i="1"/>
  <c r="L85" i="1"/>
  <c r="W80" i="1"/>
  <c r="AB80" i="1" s="1"/>
  <c r="U80" i="1"/>
  <c r="R63" i="1"/>
  <c r="Y59" i="1"/>
  <c r="AD59" i="1" s="1"/>
  <c r="N63" i="1"/>
  <c r="W42" i="1"/>
  <c r="AB42" i="1" s="1"/>
  <c r="U42" i="1"/>
  <c r="Z42" i="1" s="1"/>
  <c r="W41" i="1"/>
  <c r="AB41" i="1" s="1"/>
  <c r="U41" i="1"/>
  <c r="Z41" i="1" s="1"/>
  <c r="W40" i="1"/>
  <c r="AB40" i="1" s="1"/>
  <c r="U40" i="1"/>
  <c r="Z40" i="1" s="1"/>
  <c r="P43" i="1"/>
  <c r="L43" i="1"/>
  <c r="W39" i="1"/>
  <c r="AB39" i="1" s="1"/>
  <c r="U39" i="1"/>
  <c r="R23" i="1"/>
  <c r="Y18" i="1"/>
  <c r="AD18" i="1" s="1"/>
  <c r="N23" i="1"/>
  <c r="Y229" i="1"/>
  <c r="AD229" i="1" s="1"/>
  <c r="U228" i="1"/>
  <c r="Z228" i="1" s="1"/>
  <c r="Y225" i="1"/>
  <c r="AD225" i="1" s="1"/>
  <c r="Y221" i="1"/>
  <c r="AD221" i="1" s="1"/>
  <c r="U220" i="1"/>
  <c r="Z220" i="1" s="1"/>
  <c r="W303" i="1"/>
  <c r="AB303" i="1" s="1"/>
  <c r="U303" i="1"/>
  <c r="Z303" i="1" s="1"/>
  <c r="U302" i="1"/>
  <c r="Z302" i="1" s="1"/>
  <c r="W299" i="1"/>
  <c r="AB299" i="1" s="1"/>
  <c r="U299" i="1"/>
  <c r="Z299" i="1" s="1"/>
  <c r="U296" i="1"/>
  <c r="Z296" i="1" s="1"/>
  <c r="W291" i="1"/>
  <c r="AB291" i="1" s="1"/>
  <c r="U291" i="1"/>
  <c r="Z291" i="1" s="1"/>
  <c r="W287" i="1"/>
  <c r="AB287" i="1" s="1"/>
  <c r="U287" i="1"/>
  <c r="Z287" i="1" s="1"/>
  <c r="W283" i="1"/>
  <c r="AB283" i="1" s="1"/>
  <c r="U283" i="1"/>
  <c r="Z283" i="1" s="1"/>
  <c r="W279" i="1"/>
  <c r="AB279" i="1" s="1"/>
  <c r="U279" i="1"/>
  <c r="Z279" i="1" s="1"/>
  <c r="W275" i="1"/>
  <c r="AB275" i="1" s="1"/>
  <c r="U275" i="1"/>
  <c r="Z275" i="1" s="1"/>
  <c r="W271" i="1"/>
  <c r="AB271" i="1" s="1"/>
  <c r="U271" i="1"/>
  <c r="Z271" i="1" s="1"/>
  <c r="W267" i="1"/>
  <c r="AB267" i="1" s="1"/>
  <c r="U267" i="1"/>
  <c r="Z267" i="1" s="1"/>
  <c r="W263" i="1"/>
  <c r="AB263" i="1" s="1"/>
  <c r="U263" i="1"/>
  <c r="Z263" i="1" s="1"/>
  <c r="W257" i="1"/>
  <c r="AB257" i="1" s="1"/>
  <c r="U257" i="1"/>
  <c r="Z257" i="1" s="1"/>
  <c r="W253" i="1"/>
  <c r="AB253" i="1" s="1"/>
  <c r="U253" i="1"/>
  <c r="Z253" i="1" s="1"/>
  <c r="W249" i="1"/>
  <c r="AB249" i="1" s="1"/>
  <c r="U249" i="1"/>
  <c r="Z249" i="1" s="1"/>
  <c r="W245" i="1"/>
  <c r="AB245" i="1" s="1"/>
  <c r="U245" i="1"/>
  <c r="Z245" i="1" s="1"/>
  <c r="W241" i="1"/>
  <c r="AB241" i="1" s="1"/>
  <c r="U241" i="1"/>
  <c r="Z241" i="1" s="1"/>
  <c r="W237" i="1"/>
  <c r="AB237" i="1" s="1"/>
  <c r="U237" i="1"/>
  <c r="Z237" i="1" s="1"/>
  <c r="W233" i="1"/>
  <c r="AB233" i="1" s="1"/>
  <c r="U233" i="1"/>
  <c r="Z233" i="1" s="1"/>
  <c r="W217" i="1"/>
  <c r="AB217" i="1" s="1"/>
  <c r="U217" i="1"/>
  <c r="Z217" i="1" s="1"/>
  <c r="U216" i="1"/>
  <c r="Z216" i="1" s="1"/>
  <c r="W213" i="1"/>
  <c r="AB213" i="1" s="1"/>
  <c r="U213" i="1"/>
  <c r="Z213" i="1" s="1"/>
  <c r="U212" i="1"/>
  <c r="Z212" i="1" s="1"/>
  <c r="W209" i="1"/>
  <c r="AB209" i="1" s="1"/>
  <c r="U209" i="1"/>
  <c r="Z209" i="1" s="1"/>
  <c r="U208" i="1"/>
  <c r="Z208" i="1" s="1"/>
  <c r="W205" i="1"/>
  <c r="AB205" i="1" s="1"/>
  <c r="U205" i="1"/>
  <c r="Z205" i="1" s="1"/>
  <c r="U204" i="1"/>
  <c r="Z204" i="1" s="1"/>
  <c r="Y200" i="1"/>
  <c r="AD200" i="1" s="1"/>
  <c r="U180" i="1"/>
  <c r="Z180" i="1" s="1"/>
  <c r="W180" i="1"/>
  <c r="AB180" i="1" s="1"/>
  <c r="U178" i="1"/>
  <c r="Z178" i="1" s="1"/>
  <c r="W178" i="1"/>
  <c r="AB178" i="1" s="1"/>
  <c r="T182" i="1"/>
  <c r="U177" i="1"/>
  <c r="L182" i="1"/>
  <c r="W177" i="1"/>
  <c r="AB177" i="1" s="1"/>
  <c r="O182" i="1"/>
  <c r="S182" i="1"/>
  <c r="U159" i="1"/>
  <c r="Z159" i="1" s="1"/>
  <c r="W159" i="1"/>
  <c r="AB159" i="1" s="1"/>
  <c r="U157" i="1"/>
  <c r="Z157" i="1" s="1"/>
  <c r="W157" i="1"/>
  <c r="AB157" i="1" s="1"/>
  <c r="T160" i="1"/>
  <c r="U156" i="1"/>
  <c r="L160" i="1"/>
  <c r="W156" i="1"/>
  <c r="AB156" i="1" s="1"/>
  <c r="O160" i="1"/>
  <c r="S160" i="1"/>
  <c r="U139" i="1"/>
  <c r="Z139" i="1" s="1"/>
  <c r="W139" i="1"/>
  <c r="AB139" i="1" s="1"/>
  <c r="U137" i="1"/>
  <c r="Z137" i="1" s="1"/>
  <c r="W137" i="1"/>
  <c r="AB137" i="1" s="1"/>
  <c r="T140" i="1"/>
  <c r="U136" i="1"/>
  <c r="L140" i="1"/>
  <c r="W136" i="1"/>
  <c r="AB136" i="1" s="1"/>
  <c r="O140" i="1"/>
  <c r="S140" i="1"/>
  <c r="U119" i="1"/>
  <c r="Z119" i="1" s="1"/>
  <c r="W119" i="1"/>
  <c r="AB119" i="1" s="1"/>
  <c r="U117" i="1"/>
  <c r="Z117" i="1" s="1"/>
  <c r="W117" i="1"/>
  <c r="AB117" i="1" s="1"/>
  <c r="T120" i="1"/>
  <c r="U116" i="1"/>
  <c r="L120" i="1"/>
  <c r="W116" i="1"/>
  <c r="AB116" i="1" s="1"/>
  <c r="O120" i="1"/>
  <c r="S120" i="1"/>
  <c r="U96" i="1"/>
  <c r="Z96" i="1" s="1"/>
  <c r="W96" i="1"/>
  <c r="AB96" i="1" s="1"/>
  <c r="U94" i="1"/>
  <c r="Z94" i="1" s="1"/>
  <c r="W94" i="1"/>
  <c r="AB94" i="1" s="1"/>
  <c r="U92" i="1"/>
  <c r="Z92" i="1" s="1"/>
  <c r="W92" i="1"/>
  <c r="AB92" i="1" s="1"/>
  <c r="T97" i="1"/>
  <c r="U91" i="1"/>
  <c r="L97" i="1"/>
  <c r="W91" i="1"/>
  <c r="AB91" i="1" s="1"/>
  <c r="O97" i="1"/>
  <c r="S97" i="1"/>
  <c r="U73" i="1"/>
  <c r="Z73" i="1" s="1"/>
  <c r="W73" i="1"/>
  <c r="AB73" i="1" s="1"/>
  <c r="U71" i="1"/>
  <c r="Z71" i="1" s="1"/>
  <c r="W71" i="1"/>
  <c r="AB71" i="1" s="1"/>
  <c r="P74" i="1"/>
  <c r="M74" i="1"/>
  <c r="Q74" i="1"/>
  <c r="X69" i="1"/>
  <c r="AC69" i="1" s="1"/>
  <c r="U51" i="1"/>
  <c r="Z51" i="1" s="1"/>
  <c r="W51" i="1"/>
  <c r="AB51" i="1" s="1"/>
  <c r="P53" i="1"/>
  <c r="M53" i="1"/>
  <c r="Q53" i="1"/>
  <c r="X49" i="1"/>
  <c r="AC49" i="1" s="1"/>
  <c r="U31" i="1"/>
  <c r="Z31" i="1" s="1"/>
  <c r="W31" i="1"/>
  <c r="AB31" i="1" s="1"/>
  <c r="T33" i="1"/>
  <c r="U29" i="1"/>
  <c r="W29" i="1"/>
  <c r="AB29" i="1" s="1"/>
  <c r="L33" i="1"/>
  <c r="O33" i="1"/>
  <c r="S33" i="1"/>
  <c r="U11" i="1"/>
  <c r="Z11" i="1" s="1"/>
  <c r="W11" i="1"/>
  <c r="AB11" i="1" s="1"/>
  <c r="U9" i="1"/>
  <c r="Z9" i="1" s="1"/>
  <c r="W9" i="1"/>
  <c r="AB9" i="1" s="1"/>
  <c r="T12" i="1"/>
  <c r="U7" i="1"/>
  <c r="W7" i="1"/>
  <c r="AB7" i="1" s="1"/>
  <c r="L12" i="1"/>
  <c r="O12" i="1"/>
  <c r="S12" i="1"/>
  <c r="W201" i="1"/>
  <c r="AB201" i="1" s="1"/>
  <c r="Y29" i="1"/>
  <c r="AD29" i="1" s="1"/>
  <c r="Y7" i="1"/>
  <c r="AD7" i="1" s="1"/>
  <c r="W386" i="1"/>
  <c r="AB386" i="1" s="1"/>
  <c r="U386" i="1"/>
  <c r="Z386" i="1" s="1"/>
  <c r="W388" i="1"/>
  <c r="AB388" i="1" s="1"/>
  <c r="U388" i="1"/>
  <c r="Z388" i="1" s="1"/>
  <c r="Y375" i="1"/>
  <c r="AD375" i="1" s="1"/>
  <c r="W385" i="1"/>
  <c r="AB385" i="1" s="1"/>
  <c r="U385" i="1"/>
  <c r="Z385" i="1" s="1"/>
  <c r="W381" i="1"/>
  <c r="AB381" i="1" s="1"/>
  <c r="U381" i="1"/>
  <c r="Z381" i="1" s="1"/>
  <c r="Y370" i="1"/>
  <c r="AD370" i="1" s="1"/>
  <c r="W362" i="1"/>
  <c r="AB362" i="1" s="1"/>
  <c r="U362" i="1"/>
  <c r="Z362" i="1" s="1"/>
  <c r="W354" i="1"/>
  <c r="AB354" i="1" s="1"/>
  <c r="U354" i="1"/>
  <c r="Z354" i="1" s="1"/>
  <c r="Y342" i="1"/>
  <c r="AD342" i="1" s="1"/>
  <c r="AM340" i="1"/>
  <c r="AK340" i="1"/>
  <c r="AL340" i="1"/>
  <c r="AJ340" i="1"/>
  <c r="Y336" i="1"/>
  <c r="AD336" i="1" s="1"/>
  <c r="U335" i="1"/>
  <c r="Z335" i="1" s="1"/>
  <c r="W321" i="1"/>
  <c r="AB321" i="1" s="1"/>
  <c r="U321" i="1"/>
  <c r="Z321" i="1" s="1"/>
  <c r="Y317" i="1"/>
  <c r="AD317" i="1" s="1"/>
  <c r="U316" i="1"/>
  <c r="Z316" i="1" s="1"/>
  <c r="Y309" i="1"/>
  <c r="AD309" i="1" s="1"/>
  <c r="U308" i="1"/>
  <c r="Z308" i="1" s="1"/>
  <c r="W305" i="1"/>
  <c r="AB305" i="1" s="1"/>
  <c r="U305" i="1"/>
  <c r="Z305" i="1" s="1"/>
  <c r="W301" i="1"/>
  <c r="AB301" i="1" s="1"/>
  <c r="U301" i="1"/>
  <c r="Z301" i="1" s="1"/>
  <c r="W295" i="1"/>
  <c r="AB295" i="1" s="1"/>
  <c r="U295" i="1"/>
  <c r="Z295" i="1" s="1"/>
  <c r="W338" i="1"/>
  <c r="AB338" i="1" s="1"/>
  <c r="U338" i="1"/>
  <c r="Z338" i="1" s="1"/>
  <c r="W334" i="1"/>
  <c r="AB334" i="1" s="1"/>
  <c r="U334" i="1"/>
  <c r="Z334" i="1" s="1"/>
  <c r="W329" i="1"/>
  <c r="AB329" i="1" s="1"/>
  <c r="U329" i="1"/>
  <c r="Z329" i="1" s="1"/>
  <c r="W323" i="1"/>
  <c r="AB323" i="1" s="1"/>
  <c r="U323" i="1"/>
  <c r="Z323" i="1" s="1"/>
  <c r="W319" i="1"/>
  <c r="AB319" i="1" s="1"/>
  <c r="U319" i="1"/>
  <c r="Z319" i="1" s="1"/>
  <c r="W315" i="1"/>
  <c r="AB315" i="1" s="1"/>
  <c r="U315" i="1"/>
  <c r="Z315" i="1" s="1"/>
  <c r="W311" i="1"/>
  <c r="AB311" i="1" s="1"/>
  <c r="U311" i="1"/>
  <c r="Z311" i="1" s="1"/>
  <c r="W307" i="1"/>
  <c r="AB307" i="1" s="1"/>
  <c r="U307" i="1"/>
  <c r="Z307" i="1" s="1"/>
  <c r="W293" i="1"/>
  <c r="AB293" i="1" s="1"/>
  <c r="U293" i="1"/>
  <c r="Z293" i="1" s="1"/>
  <c r="Y293" i="1"/>
  <c r="AD293" i="1" s="1"/>
  <c r="U292" i="1"/>
  <c r="Z292" i="1" s="1"/>
  <c r="W289" i="1"/>
  <c r="AB289" i="1" s="1"/>
  <c r="U289" i="1"/>
  <c r="Z289" i="1" s="1"/>
  <c r="W286" i="1"/>
  <c r="AB286" i="1" s="1"/>
  <c r="Y285" i="1"/>
  <c r="AD285" i="1" s="1"/>
  <c r="U284" i="1"/>
  <c r="Z284" i="1" s="1"/>
  <c r="W281" i="1"/>
  <c r="AB281" i="1" s="1"/>
  <c r="U281" i="1"/>
  <c r="Z281" i="1" s="1"/>
  <c r="W278" i="1"/>
  <c r="AB278" i="1" s="1"/>
  <c r="Y277" i="1"/>
  <c r="AD277" i="1" s="1"/>
  <c r="U276" i="1"/>
  <c r="Z276" i="1" s="1"/>
  <c r="W273" i="1"/>
  <c r="AB273" i="1" s="1"/>
  <c r="U273" i="1"/>
  <c r="Z273" i="1" s="1"/>
  <c r="W270" i="1"/>
  <c r="AB270" i="1" s="1"/>
  <c r="Y269" i="1"/>
  <c r="AD269" i="1" s="1"/>
  <c r="U268" i="1"/>
  <c r="Z268" i="1" s="1"/>
  <c r="W265" i="1"/>
  <c r="AB265" i="1" s="1"/>
  <c r="U265" i="1"/>
  <c r="Z265" i="1" s="1"/>
  <c r="W262" i="1"/>
  <c r="AB262" i="1" s="1"/>
  <c r="Y259" i="1"/>
  <c r="AD259" i="1" s="1"/>
  <c r="U258" i="1"/>
  <c r="Z258" i="1" s="1"/>
  <c r="W255" i="1"/>
  <c r="AB255" i="1" s="1"/>
  <c r="U255" i="1"/>
  <c r="Z255" i="1" s="1"/>
  <c r="W252" i="1"/>
  <c r="AB252" i="1" s="1"/>
  <c r="Y251" i="1"/>
  <c r="AD251" i="1" s="1"/>
  <c r="U250" i="1"/>
  <c r="Z250" i="1" s="1"/>
  <c r="W247" i="1"/>
  <c r="AB247" i="1" s="1"/>
  <c r="U247" i="1"/>
  <c r="Z247" i="1" s="1"/>
  <c r="W244" i="1"/>
  <c r="AB244" i="1" s="1"/>
  <c r="Y243" i="1"/>
  <c r="AD243" i="1" s="1"/>
  <c r="U242" i="1"/>
  <c r="Z242" i="1" s="1"/>
  <c r="W239" i="1"/>
  <c r="AB239" i="1" s="1"/>
  <c r="U239" i="1"/>
  <c r="Z239" i="1" s="1"/>
  <c r="W236" i="1"/>
  <c r="AB236" i="1" s="1"/>
  <c r="Y235" i="1"/>
  <c r="AD235" i="1" s="1"/>
  <c r="U234" i="1"/>
  <c r="Z234" i="1" s="1"/>
  <c r="W231" i="1"/>
  <c r="AB231" i="1" s="1"/>
  <c r="U231" i="1"/>
  <c r="Z231" i="1" s="1"/>
  <c r="Y227" i="1"/>
  <c r="AD227" i="1" s="1"/>
  <c r="U226" i="1"/>
  <c r="Z226" i="1" s="1"/>
  <c r="W223" i="1"/>
  <c r="AB223" i="1" s="1"/>
  <c r="U223" i="1"/>
  <c r="Z223" i="1" s="1"/>
  <c r="Y219" i="1"/>
  <c r="AD219" i="1" s="1"/>
  <c r="U218" i="1"/>
  <c r="Z218" i="1" s="1"/>
  <c r="Y215" i="1"/>
  <c r="AD215" i="1" s="1"/>
  <c r="U214" i="1"/>
  <c r="Z214" i="1" s="1"/>
  <c r="Y211" i="1"/>
  <c r="AD211" i="1" s="1"/>
  <c r="U210" i="1"/>
  <c r="Z210" i="1" s="1"/>
  <c r="Y207" i="1"/>
  <c r="AD207" i="1" s="1"/>
  <c r="U206" i="1"/>
  <c r="Z206" i="1" s="1"/>
  <c r="Y203" i="1"/>
  <c r="AD203" i="1" s="1"/>
  <c r="W192" i="1"/>
  <c r="AB192" i="1" s="1"/>
  <c r="U192" i="1"/>
  <c r="Z192" i="1" s="1"/>
  <c r="W191" i="1"/>
  <c r="AB191" i="1" s="1"/>
  <c r="U191" i="1"/>
  <c r="Z191" i="1" s="1"/>
  <c r="W190" i="1"/>
  <c r="AB190" i="1" s="1"/>
  <c r="U190" i="1"/>
  <c r="Z190" i="1" s="1"/>
  <c r="W189" i="1"/>
  <c r="AB189" i="1" s="1"/>
  <c r="U189" i="1"/>
  <c r="Z189" i="1" s="1"/>
  <c r="P193" i="1"/>
  <c r="L193" i="1"/>
  <c r="W188" i="1"/>
  <c r="AB188" i="1" s="1"/>
  <c r="U188" i="1"/>
  <c r="R170" i="1"/>
  <c r="Y166" i="1"/>
  <c r="AD166" i="1" s="1"/>
  <c r="N170" i="1"/>
  <c r="W149" i="1"/>
  <c r="AB149" i="1" s="1"/>
  <c r="U149" i="1"/>
  <c r="Z149" i="1" s="1"/>
  <c r="W148" i="1"/>
  <c r="AB148" i="1" s="1"/>
  <c r="U148" i="1"/>
  <c r="Z148" i="1" s="1"/>
  <c r="W147" i="1"/>
  <c r="AB147" i="1" s="1"/>
  <c r="U147" i="1"/>
  <c r="Z147" i="1" s="1"/>
  <c r="P150" i="1"/>
  <c r="L150" i="1"/>
  <c r="W146" i="1"/>
  <c r="AB146" i="1" s="1"/>
  <c r="U146" i="1"/>
  <c r="R130" i="1"/>
  <c r="Y126" i="1"/>
  <c r="AD126" i="1" s="1"/>
  <c r="N130" i="1"/>
  <c r="W108" i="1"/>
  <c r="AB108" i="1" s="1"/>
  <c r="U108" i="1"/>
  <c r="Z108" i="1" s="1"/>
  <c r="W107" i="1"/>
  <c r="AB107" i="1" s="1"/>
  <c r="U107" i="1"/>
  <c r="Z107" i="1" s="1"/>
  <c r="W106" i="1"/>
  <c r="AB106" i="1" s="1"/>
  <c r="U106" i="1"/>
  <c r="Z106" i="1" s="1"/>
  <c r="W105" i="1"/>
  <c r="AB105" i="1" s="1"/>
  <c r="U105" i="1"/>
  <c r="Z105" i="1" s="1"/>
  <c r="W104" i="1"/>
  <c r="AB104" i="1" s="1"/>
  <c r="U104" i="1"/>
  <c r="Z104" i="1" s="1"/>
  <c r="P109" i="1"/>
  <c r="L109" i="1"/>
  <c r="W103" i="1"/>
  <c r="AB103" i="1" s="1"/>
  <c r="U103" i="1"/>
  <c r="R85" i="1"/>
  <c r="Y80" i="1"/>
  <c r="AD80" i="1" s="1"/>
  <c r="N85" i="1"/>
  <c r="W62" i="1"/>
  <c r="AB62" i="1" s="1"/>
  <c r="U62" i="1"/>
  <c r="Z62" i="1" s="1"/>
  <c r="W61" i="1"/>
  <c r="AB61" i="1" s="1"/>
  <c r="U61" i="1"/>
  <c r="Z61" i="1" s="1"/>
  <c r="W60" i="1"/>
  <c r="AB60" i="1" s="1"/>
  <c r="U60" i="1"/>
  <c r="Z60" i="1" s="1"/>
  <c r="P63" i="1"/>
  <c r="L63" i="1"/>
  <c r="W59" i="1"/>
  <c r="AB59" i="1" s="1"/>
  <c r="U59" i="1"/>
  <c r="R43" i="1"/>
  <c r="Y39" i="1"/>
  <c r="AD39" i="1" s="1"/>
  <c r="N43" i="1"/>
  <c r="W22" i="1"/>
  <c r="AB22" i="1" s="1"/>
  <c r="U22" i="1"/>
  <c r="Z22" i="1" s="1"/>
  <c r="W21" i="1"/>
  <c r="AB21" i="1" s="1"/>
  <c r="U21" i="1"/>
  <c r="Z21" i="1" s="1"/>
  <c r="W20" i="1"/>
  <c r="AB20" i="1" s="1"/>
  <c r="U20" i="1"/>
  <c r="Z20" i="1" s="1"/>
  <c r="W19" i="1"/>
  <c r="AB19" i="1" s="1"/>
  <c r="U19" i="1"/>
  <c r="Z19" i="1" s="1"/>
  <c r="P23" i="1"/>
  <c r="L23" i="1"/>
  <c r="W18" i="1"/>
  <c r="AB18" i="1" s="1"/>
  <c r="U18" i="1"/>
  <c r="W229" i="1"/>
  <c r="AB229" i="1" s="1"/>
  <c r="U229" i="1"/>
  <c r="Z229" i="1" s="1"/>
  <c r="W225" i="1"/>
  <c r="AB225" i="1" s="1"/>
  <c r="U225" i="1"/>
  <c r="Z225" i="1" s="1"/>
  <c r="W221" i="1"/>
  <c r="AB221" i="1" s="1"/>
  <c r="U221" i="1"/>
  <c r="Z221" i="1" s="1"/>
  <c r="Y303" i="1"/>
  <c r="AD303" i="1" s="1"/>
  <c r="Y299" i="1"/>
  <c r="AD299" i="1" s="1"/>
  <c r="Y291" i="1"/>
  <c r="AD291" i="1" s="1"/>
  <c r="Y287" i="1"/>
  <c r="AD287" i="1" s="1"/>
  <c r="Y283" i="1"/>
  <c r="AD283" i="1" s="1"/>
  <c r="Y279" i="1"/>
  <c r="AD279" i="1" s="1"/>
  <c r="Y275" i="1"/>
  <c r="AD275" i="1" s="1"/>
  <c r="Y271" i="1"/>
  <c r="AD271" i="1" s="1"/>
  <c r="Y267" i="1"/>
  <c r="AD267" i="1" s="1"/>
  <c r="Y263" i="1"/>
  <c r="AD263" i="1" s="1"/>
  <c r="Y257" i="1"/>
  <c r="AD257" i="1" s="1"/>
  <c r="Y253" i="1"/>
  <c r="AD253" i="1" s="1"/>
  <c r="Y249" i="1"/>
  <c r="AD249" i="1" s="1"/>
  <c r="Y245" i="1"/>
  <c r="AD245" i="1" s="1"/>
  <c r="Y241" i="1"/>
  <c r="AD241" i="1" s="1"/>
  <c r="Y237" i="1"/>
  <c r="AD237" i="1" s="1"/>
  <c r="Y233" i="1"/>
  <c r="AD233" i="1" s="1"/>
  <c r="Y217" i="1"/>
  <c r="AD217" i="1" s="1"/>
  <c r="Y213" i="1"/>
  <c r="AD213" i="1" s="1"/>
  <c r="Y209" i="1"/>
  <c r="AD209" i="1" s="1"/>
  <c r="Y205" i="1"/>
  <c r="AD205" i="1" s="1"/>
  <c r="U202" i="1"/>
  <c r="Z202" i="1" s="1"/>
  <c r="W202" i="1"/>
  <c r="AB202" i="1" s="1"/>
  <c r="W200" i="1"/>
  <c r="AB200" i="1" s="1"/>
  <c r="U200" i="1"/>
  <c r="Z200" i="1" s="1"/>
  <c r="U181" i="1"/>
  <c r="Z181" i="1" s="1"/>
  <c r="W181" i="1"/>
  <c r="AB181" i="1" s="1"/>
  <c r="U179" i="1"/>
  <c r="Z179" i="1" s="1"/>
  <c r="W179" i="1"/>
  <c r="AB179" i="1" s="1"/>
  <c r="Y177" i="1"/>
  <c r="AD177" i="1" s="1"/>
  <c r="P182" i="1"/>
  <c r="M182" i="1"/>
  <c r="Q182" i="1"/>
  <c r="X177" i="1"/>
  <c r="AC177" i="1" s="1"/>
  <c r="U158" i="1"/>
  <c r="Z158" i="1" s="1"/>
  <c r="W158" i="1"/>
  <c r="AB158" i="1" s="1"/>
  <c r="Y156" i="1"/>
  <c r="AD156" i="1" s="1"/>
  <c r="P160" i="1"/>
  <c r="M160" i="1"/>
  <c r="Q160" i="1"/>
  <c r="X156" i="1"/>
  <c r="AC156" i="1" s="1"/>
  <c r="U138" i="1"/>
  <c r="Z138" i="1" s="1"/>
  <c r="W138" i="1"/>
  <c r="AB138" i="1" s="1"/>
  <c r="Y136" i="1"/>
  <c r="AD136" i="1" s="1"/>
  <c r="P140" i="1"/>
  <c r="M140" i="1"/>
  <c r="Q140" i="1"/>
  <c r="X136" i="1"/>
  <c r="AC136" i="1" s="1"/>
  <c r="U118" i="1"/>
  <c r="Z118" i="1" s="1"/>
  <c r="W118" i="1"/>
  <c r="AB118" i="1" s="1"/>
  <c r="Y116" i="1"/>
  <c r="AD116" i="1" s="1"/>
  <c r="P120" i="1"/>
  <c r="M120" i="1"/>
  <c r="Q120" i="1"/>
  <c r="X116" i="1"/>
  <c r="AC116" i="1" s="1"/>
  <c r="U95" i="1"/>
  <c r="Z95" i="1" s="1"/>
  <c r="W95" i="1"/>
  <c r="AB95" i="1" s="1"/>
  <c r="U93" i="1"/>
  <c r="Z93" i="1" s="1"/>
  <c r="W93" i="1"/>
  <c r="AB93" i="1" s="1"/>
  <c r="Y91" i="1"/>
  <c r="AD91" i="1" s="1"/>
  <c r="P97" i="1"/>
  <c r="M97" i="1"/>
  <c r="Q97" i="1"/>
  <c r="X91" i="1"/>
  <c r="AC91" i="1" s="1"/>
  <c r="U72" i="1"/>
  <c r="Z72" i="1" s="1"/>
  <c r="W72" i="1"/>
  <c r="AB72" i="1" s="1"/>
  <c r="U70" i="1"/>
  <c r="Z70" i="1" s="1"/>
  <c r="W70" i="1"/>
  <c r="AB70" i="1" s="1"/>
  <c r="T74" i="1"/>
  <c r="U69" i="1"/>
  <c r="L74" i="1"/>
  <c r="W69" i="1"/>
  <c r="AB69" i="1" s="1"/>
  <c r="O74" i="1"/>
  <c r="S74" i="1"/>
  <c r="U52" i="1"/>
  <c r="Z52" i="1" s="1"/>
  <c r="W52" i="1"/>
  <c r="AB52" i="1" s="1"/>
  <c r="U50" i="1"/>
  <c r="Z50" i="1" s="1"/>
  <c r="W50" i="1"/>
  <c r="AB50" i="1" s="1"/>
  <c r="T53" i="1"/>
  <c r="U49" i="1"/>
  <c r="L53" i="1"/>
  <c r="W49" i="1"/>
  <c r="AB49" i="1" s="1"/>
  <c r="O53" i="1"/>
  <c r="S53" i="1"/>
  <c r="U32" i="1"/>
  <c r="Z32" i="1" s="1"/>
  <c r="W32" i="1"/>
  <c r="AB32" i="1" s="1"/>
  <c r="U30" i="1"/>
  <c r="Z30" i="1" s="1"/>
  <c r="W30" i="1"/>
  <c r="AB30" i="1" s="1"/>
  <c r="P33" i="1"/>
  <c r="M33" i="1"/>
  <c r="Q33" i="1"/>
  <c r="X29" i="1"/>
  <c r="AC29" i="1" s="1"/>
  <c r="U10" i="1"/>
  <c r="Z10" i="1" s="1"/>
  <c r="W10" i="1"/>
  <c r="AB10" i="1" s="1"/>
  <c r="U8" i="1"/>
  <c r="Z8" i="1" s="1"/>
  <c r="W8" i="1"/>
  <c r="AB8" i="1" s="1"/>
  <c r="P12" i="1"/>
  <c r="M12" i="1"/>
  <c r="Q12" i="1"/>
  <c r="X7" i="1"/>
  <c r="AC7" i="1" s="1"/>
  <c r="X12" i="1" l="1"/>
  <c r="AC12" i="1" s="1"/>
  <c r="AE8" i="1"/>
  <c r="AG8" i="1"/>
  <c r="AI8" i="1"/>
  <c r="AE10" i="1"/>
  <c r="AG10" i="1"/>
  <c r="AI10" i="1"/>
  <c r="X33" i="1"/>
  <c r="AC33" i="1" s="1"/>
  <c r="AE30" i="1"/>
  <c r="AG30" i="1"/>
  <c r="AI30" i="1"/>
  <c r="AE32" i="1"/>
  <c r="AG32" i="1"/>
  <c r="AI32" i="1"/>
  <c r="W53" i="1"/>
  <c r="AB53" i="1" s="1"/>
  <c r="AE50" i="1"/>
  <c r="AG50" i="1"/>
  <c r="AI50" i="1"/>
  <c r="AE52" i="1"/>
  <c r="AI52" i="1" s="1"/>
  <c r="AG52" i="1"/>
  <c r="W74" i="1"/>
  <c r="AB74" i="1" s="1"/>
  <c r="AE70" i="1"/>
  <c r="AG70" i="1"/>
  <c r="AI70" i="1"/>
  <c r="AE72" i="1"/>
  <c r="AG72" i="1"/>
  <c r="AI72" i="1"/>
  <c r="X97" i="1"/>
  <c r="AC97" i="1" s="1"/>
  <c r="AE118" i="1"/>
  <c r="AG118" i="1"/>
  <c r="AI118" i="1"/>
  <c r="X140" i="1"/>
  <c r="AC140" i="1" s="1"/>
  <c r="AE158" i="1"/>
  <c r="AG158" i="1"/>
  <c r="AI158" i="1"/>
  <c r="X182" i="1"/>
  <c r="AC182" i="1" s="1"/>
  <c r="AG200" i="1"/>
  <c r="AE200" i="1"/>
  <c r="AI200" i="1"/>
  <c r="U63" i="1"/>
  <c r="Z59" i="1"/>
  <c r="L64" i="1"/>
  <c r="W63" i="1"/>
  <c r="AB63" i="1" s="1"/>
  <c r="AG60" i="1"/>
  <c r="AE60" i="1"/>
  <c r="AI60" i="1"/>
  <c r="AG61" i="1"/>
  <c r="AE61" i="1"/>
  <c r="AI61" i="1"/>
  <c r="AG62" i="1"/>
  <c r="AE62" i="1"/>
  <c r="AI62" i="1" s="1"/>
  <c r="Y85" i="1"/>
  <c r="AD85" i="1" s="1"/>
  <c r="U150" i="1"/>
  <c r="Z146" i="1"/>
  <c r="L151" i="1"/>
  <c r="W150" i="1"/>
  <c r="AB150" i="1" s="1"/>
  <c r="AG147" i="1"/>
  <c r="AE147" i="1"/>
  <c r="AI147" i="1"/>
  <c r="AG148" i="1"/>
  <c r="AE148" i="1"/>
  <c r="AI148" i="1"/>
  <c r="AG149" i="1"/>
  <c r="AE149" i="1"/>
  <c r="AI149" i="1"/>
  <c r="Y170" i="1"/>
  <c r="AD170" i="1" s="1"/>
  <c r="AE206" i="1"/>
  <c r="AG206" i="1"/>
  <c r="AI206" i="1"/>
  <c r="AE210" i="1"/>
  <c r="AG210" i="1"/>
  <c r="AI210" i="1"/>
  <c r="AE214" i="1"/>
  <c r="AG214" i="1"/>
  <c r="AI214" i="1"/>
  <c r="AE218" i="1"/>
  <c r="AG218" i="1"/>
  <c r="AI218" i="1"/>
  <c r="AG223" i="1"/>
  <c r="AI223" i="1"/>
  <c r="AE223" i="1"/>
  <c r="AE226" i="1"/>
  <c r="AG226" i="1"/>
  <c r="AI226" i="1"/>
  <c r="AG231" i="1"/>
  <c r="AI231" i="1"/>
  <c r="AE231" i="1"/>
  <c r="AE234" i="1"/>
  <c r="AG234" i="1"/>
  <c r="AI234" i="1"/>
  <c r="AG247" i="1"/>
  <c r="AI247" i="1"/>
  <c r="AE247" i="1"/>
  <c r="AE250" i="1"/>
  <c r="AG250" i="1"/>
  <c r="AI250" i="1"/>
  <c r="AG265" i="1"/>
  <c r="AI265" i="1"/>
  <c r="AE265" i="1"/>
  <c r="AE268" i="1"/>
  <c r="AG268" i="1"/>
  <c r="AI268" i="1"/>
  <c r="AG281" i="1"/>
  <c r="AI281" i="1"/>
  <c r="AE281" i="1"/>
  <c r="AE284" i="1"/>
  <c r="AG284" i="1"/>
  <c r="AI284" i="1"/>
  <c r="AG354" i="1"/>
  <c r="AE354" i="1"/>
  <c r="AI354" i="1"/>
  <c r="AG362" i="1"/>
  <c r="AE362" i="1"/>
  <c r="AI362" i="1"/>
  <c r="AG388" i="1"/>
  <c r="AE388" i="1"/>
  <c r="AI388" i="1"/>
  <c r="AG386" i="1"/>
  <c r="AI386" i="1"/>
  <c r="AE386" i="1"/>
  <c r="AE9" i="1"/>
  <c r="AG9" i="1"/>
  <c r="AI9" i="1"/>
  <c r="AE11" i="1"/>
  <c r="AG11" i="1"/>
  <c r="AI11" i="1"/>
  <c r="AE31" i="1"/>
  <c r="AG31" i="1"/>
  <c r="AI31" i="1"/>
  <c r="X53" i="1"/>
  <c r="AC53" i="1" s="1"/>
  <c r="AE51" i="1"/>
  <c r="AG51" i="1"/>
  <c r="AI51" i="1"/>
  <c r="X74" i="1"/>
  <c r="AC74" i="1" s="1"/>
  <c r="AE71" i="1"/>
  <c r="AG71" i="1"/>
  <c r="AI71" i="1"/>
  <c r="AE73" i="1"/>
  <c r="AG73" i="1"/>
  <c r="AI73" i="1"/>
  <c r="W97" i="1"/>
  <c r="AB97" i="1" s="1"/>
  <c r="AE92" i="1"/>
  <c r="AG92" i="1"/>
  <c r="AI92" i="1"/>
  <c r="AE94" i="1"/>
  <c r="AG94" i="1"/>
  <c r="AI94" i="1"/>
  <c r="AE96" i="1"/>
  <c r="AG96" i="1"/>
  <c r="AI96" i="1"/>
  <c r="W120" i="1"/>
  <c r="AB120" i="1" s="1"/>
  <c r="AE117" i="1"/>
  <c r="AG117" i="1"/>
  <c r="AI117" i="1"/>
  <c r="AE119" i="1"/>
  <c r="AG119" i="1"/>
  <c r="AI119" i="1"/>
  <c r="W140" i="1"/>
  <c r="AB140" i="1" s="1"/>
  <c r="AE137" i="1"/>
  <c r="AG137" i="1"/>
  <c r="AI137" i="1"/>
  <c r="AE139" i="1"/>
  <c r="AG139" i="1"/>
  <c r="AI139" i="1"/>
  <c r="W160" i="1"/>
  <c r="AB160" i="1" s="1"/>
  <c r="AE157" i="1"/>
  <c r="AG157" i="1"/>
  <c r="AI157" i="1"/>
  <c r="AE159" i="1"/>
  <c r="AG159" i="1"/>
  <c r="AI159" i="1"/>
  <c r="W182" i="1"/>
  <c r="AB182" i="1" s="1"/>
  <c r="AE178" i="1"/>
  <c r="AG178" i="1"/>
  <c r="AI178" i="1"/>
  <c r="AE180" i="1"/>
  <c r="AG180" i="1"/>
  <c r="AI180" i="1"/>
  <c r="AE204" i="1"/>
  <c r="AG204" i="1"/>
  <c r="AI204" i="1"/>
  <c r="AG209" i="1"/>
  <c r="AE209" i="1"/>
  <c r="AI209" i="1"/>
  <c r="AE212" i="1"/>
  <c r="AG212" i="1"/>
  <c r="AI212" i="1"/>
  <c r="AG217" i="1"/>
  <c r="AE217" i="1"/>
  <c r="AI217" i="1"/>
  <c r="AG233" i="1"/>
  <c r="AE233" i="1"/>
  <c r="AI233" i="1" s="1"/>
  <c r="AG237" i="1"/>
  <c r="AE237" i="1"/>
  <c r="AI237" i="1"/>
  <c r="AG241" i="1"/>
  <c r="AE241" i="1"/>
  <c r="AI241" i="1"/>
  <c r="AG245" i="1"/>
  <c r="AE245" i="1"/>
  <c r="AI245" i="1"/>
  <c r="AG249" i="1"/>
  <c r="AE249" i="1"/>
  <c r="AI249" i="1"/>
  <c r="AG253" i="1"/>
  <c r="AE253" i="1"/>
  <c r="AI253" i="1"/>
  <c r="AG257" i="1"/>
  <c r="AE257" i="1"/>
  <c r="AI257" i="1"/>
  <c r="AG263" i="1"/>
  <c r="AE263" i="1"/>
  <c r="AI263" i="1"/>
  <c r="AG267" i="1"/>
  <c r="AE267" i="1"/>
  <c r="AI267" i="1"/>
  <c r="AG271" i="1"/>
  <c r="AE271" i="1"/>
  <c r="AI271" i="1"/>
  <c r="AG275" i="1"/>
  <c r="AE275" i="1"/>
  <c r="AI275" i="1"/>
  <c r="AG279" i="1"/>
  <c r="AE279" i="1"/>
  <c r="AI279" i="1"/>
  <c r="AG283" i="1"/>
  <c r="AE283" i="1"/>
  <c r="AI283" i="1"/>
  <c r="AG287" i="1"/>
  <c r="AE287" i="1"/>
  <c r="AI287" i="1"/>
  <c r="AG291" i="1"/>
  <c r="AE291" i="1"/>
  <c r="AI291" i="1"/>
  <c r="AE296" i="1"/>
  <c r="AG296" i="1"/>
  <c r="AI296" i="1"/>
  <c r="AG303" i="1"/>
  <c r="AE303" i="1"/>
  <c r="AI303" i="1"/>
  <c r="AE220" i="1"/>
  <c r="AG220" i="1"/>
  <c r="AI220" i="1"/>
  <c r="U43" i="1"/>
  <c r="Z39" i="1"/>
  <c r="L44" i="1"/>
  <c r="W43" i="1"/>
  <c r="AB43" i="1" s="1"/>
  <c r="AG40" i="1"/>
  <c r="AE40" i="1"/>
  <c r="AI40" i="1"/>
  <c r="AG41" i="1"/>
  <c r="AE41" i="1"/>
  <c r="AI41" i="1"/>
  <c r="AG42" i="1"/>
  <c r="AE42" i="1"/>
  <c r="AI42" i="1"/>
  <c r="N64" i="1"/>
  <c r="R64" i="1"/>
  <c r="Y63" i="1"/>
  <c r="AD63" i="1" s="1"/>
  <c r="U130" i="1"/>
  <c r="Z126" i="1"/>
  <c r="L131" i="1"/>
  <c r="W130" i="1"/>
  <c r="AB130" i="1" s="1"/>
  <c r="AG127" i="1"/>
  <c r="AE127" i="1"/>
  <c r="AI127" i="1"/>
  <c r="AG128" i="1"/>
  <c r="AE128" i="1"/>
  <c r="AI128" i="1"/>
  <c r="AG129" i="1"/>
  <c r="AE129" i="1"/>
  <c r="AI129" i="1"/>
  <c r="N151" i="1"/>
  <c r="R151" i="1"/>
  <c r="Y150" i="1"/>
  <c r="AD150" i="1" s="1"/>
  <c r="AG203" i="1"/>
  <c r="AI203" i="1"/>
  <c r="AE203" i="1"/>
  <c r="AG207" i="1"/>
  <c r="AI207" i="1"/>
  <c r="AE207" i="1"/>
  <c r="AG211" i="1"/>
  <c r="AI211" i="1"/>
  <c r="AE211" i="1"/>
  <c r="AG215" i="1"/>
  <c r="AI215" i="1"/>
  <c r="AE215" i="1"/>
  <c r="AG219" i="1"/>
  <c r="AI219" i="1"/>
  <c r="AE219" i="1"/>
  <c r="AE222" i="1"/>
  <c r="AG222" i="1"/>
  <c r="AI222" i="1"/>
  <c r="AG235" i="1"/>
  <c r="AE235" i="1"/>
  <c r="AI235" i="1" s="1"/>
  <c r="AE238" i="1"/>
  <c r="AG238" i="1"/>
  <c r="AI238" i="1"/>
  <c r="AG251" i="1"/>
  <c r="AI251" i="1"/>
  <c r="AE251" i="1"/>
  <c r="AE254" i="1"/>
  <c r="AG254" i="1"/>
  <c r="AI254" i="1"/>
  <c r="AG269" i="1"/>
  <c r="AI269" i="1"/>
  <c r="AE269" i="1"/>
  <c r="AE272" i="1"/>
  <c r="AG272" i="1"/>
  <c r="AI272" i="1"/>
  <c r="AG285" i="1"/>
  <c r="AI285" i="1"/>
  <c r="AE285" i="1"/>
  <c r="AE288" i="1"/>
  <c r="AG288" i="1"/>
  <c r="AI288" i="1"/>
  <c r="AE310" i="1"/>
  <c r="AG310" i="1"/>
  <c r="AI310" i="1"/>
  <c r="AE294" i="1"/>
  <c r="AG294" i="1"/>
  <c r="AI294" i="1"/>
  <c r="AE300" i="1"/>
  <c r="AG300" i="1"/>
  <c r="AI300" i="1"/>
  <c r="AE304" i="1"/>
  <c r="AG304" i="1"/>
  <c r="AI304" i="1"/>
  <c r="AG317" i="1"/>
  <c r="AI317" i="1"/>
  <c r="AE317" i="1"/>
  <c r="AE320" i="1"/>
  <c r="AG320" i="1"/>
  <c r="AI320" i="1"/>
  <c r="AG336" i="1"/>
  <c r="AI336" i="1"/>
  <c r="AE336" i="1"/>
  <c r="AE339" i="1"/>
  <c r="AG339" i="1"/>
  <c r="AI339" i="1"/>
  <c r="AG344" i="1"/>
  <c r="AI344" i="1"/>
  <c r="AE344" i="1"/>
  <c r="AG346" i="1"/>
  <c r="AI346" i="1"/>
  <c r="AE346" i="1"/>
  <c r="AG348" i="1"/>
  <c r="AI348" i="1"/>
  <c r="AE348" i="1"/>
  <c r="AG350" i="1"/>
  <c r="AE350" i="1"/>
  <c r="AI350" i="1"/>
  <c r="AG352" i="1"/>
  <c r="AI352" i="1"/>
  <c r="AE352" i="1"/>
  <c r="AG377" i="1"/>
  <c r="AE377" i="1"/>
  <c r="AI377" i="1"/>
  <c r="AE380" i="1"/>
  <c r="AG380" i="1"/>
  <c r="AI380" i="1"/>
  <c r="AG375" i="1"/>
  <c r="AI375" i="1"/>
  <c r="AE375" i="1"/>
  <c r="AG379" i="1"/>
  <c r="AI379" i="1"/>
  <c r="AE379" i="1"/>
  <c r="AE382" i="1"/>
  <c r="AI382" i="1" s="1"/>
  <c r="AG382" i="1"/>
  <c r="AG392" i="1"/>
  <c r="AI392" i="1"/>
  <c r="AE392" i="1"/>
  <c r="AG313" i="1"/>
  <c r="AI313" i="1"/>
  <c r="AE313" i="1"/>
  <c r="AG358" i="1"/>
  <c r="AE358" i="1"/>
  <c r="AI358" i="1"/>
  <c r="AG372" i="1"/>
  <c r="AE372" i="1"/>
  <c r="AI372" i="1"/>
  <c r="AE365" i="1"/>
  <c r="AG365" i="1"/>
  <c r="AI365" i="1"/>
  <c r="AE373" i="1"/>
  <c r="AG373" i="1"/>
  <c r="AI373" i="1"/>
  <c r="AE378" i="1"/>
  <c r="AG378" i="1"/>
  <c r="AI378" i="1"/>
  <c r="AG383" i="1"/>
  <c r="AI383" i="1"/>
  <c r="AE383" i="1"/>
  <c r="AE396" i="1"/>
  <c r="AG396" i="1"/>
  <c r="AI396" i="1"/>
  <c r="AM201" i="1"/>
  <c r="AK201" i="1"/>
  <c r="AJ201" i="1"/>
  <c r="AL201" i="1"/>
  <c r="AM314" i="1"/>
  <c r="AK314" i="1"/>
  <c r="AL314" i="1"/>
  <c r="AJ314" i="1"/>
  <c r="AM322" i="1"/>
  <c r="AK322" i="1"/>
  <c r="AL322" i="1"/>
  <c r="AJ322" i="1"/>
  <c r="AM337" i="1"/>
  <c r="AK337" i="1"/>
  <c r="AL337" i="1"/>
  <c r="AJ337" i="1"/>
  <c r="AM345" i="1"/>
  <c r="AK345" i="1"/>
  <c r="AL345" i="1"/>
  <c r="AJ345" i="1"/>
  <c r="AM349" i="1"/>
  <c r="AK349" i="1"/>
  <c r="AL349" i="1"/>
  <c r="AJ349" i="1"/>
  <c r="AM353" i="1"/>
  <c r="AK353" i="1"/>
  <c r="AL353" i="1"/>
  <c r="AJ353" i="1"/>
  <c r="AM391" i="1"/>
  <c r="AK391" i="1"/>
  <c r="AJ391" i="1"/>
  <c r="AL391" i="1"/>
  <c r="AM224" i="1"/>
  <c r="AK224" i="1"/>
  <c r="AL224" i="1"/>
  <c r="AJ224" i="1"/>
  <c r="AM236" i="1"/>
  <c r="AK236" i="1"/>
  <c r="AL236" i="1"/>
  <c r="AJ236" i="1"/>
  <c r="AM244" i="1"/>
  <c r="AK244" i="1"/>
  <c r="AL244" i="1"/>
  <c r="AJ244" i="1"/>
  <c r="AM262" i="1"/>
  <c r="AK262" i="1"/>
  <c r="AL262" i="1"/>
  <c r="AJ262" i="1"/>
  <c r="AM270" i="1"/>
  <c r="AK270" i="1"/>
  <c r="AL270" i="1"/>
  <c r="AJ270" i="1"/>
  <c r="AM278" i="1"/>
  <c r="AK278" i="1"/>
  <c r="AL278" i="1"/>
  <c r="AJ278" i="1"/>
  <c r="AM286" i="1"/>
  <c r="AK286" i="1"/>
  <c r="AL286" i="1"/>
  <c r="AJ286" i="1"/>
  <c r="AM357" i="1"/>
  <c r="AK357" i="1"/>
  <c r="AL357" i="1"/>
  <c r="AJ357" i="1"/>
  <c r="AM367" i="1"/>
  <c r="AK367" i="1"/>
  <c r="AL367" i="1"/>
  <c r="AJ367" i="1"/>
  <c r="AM384" i="1"/>
  <c r="AK384" i="1"/>
  <c r="AL384" i="1"/>
  <c r="AJ384" i="1"/>
  <c r="Y12" i="1"/>
  <c r="AD12" i="1" s="1"/>
  <c r="Y33" i="1"/>
  <c r="AD33" i="1" s="1"/>
  <c r="Y53" i="1"/>
  <c r="AD53" i="1" s="1"/>
  <c r="U53" i="1"/>
  <c r="L54" i="1" s="1"/>
  <c r="Z49" i="1"/>
  <c r="Y74" i="1"/>
  <c r="AD74" i="1" s="1"/>
  <c r="U74" i="1"/>
  <c r="O75" i="1" s="1"/>
  <c r="Z69" i="1"/>
  <c r="AE93" i="1"/>
  <c r="AG93" i="1"/>
  <c r="AI93" i="1"/>
  <c r="AE95" i="1"/>
  <c r="AG95" i="1"/>
  <c r="AI95" i="1"/>
  <c r="X120" i="1"/>
  <c r="AC120" i="1" s="1"/>
  <c r="AE138" i="1"/>
  <c r="AG138" i="1"/>
  <c r="AI138" i="1"/>
  <c r="X160" i="1"/>
  <c r="AC160" i="1" s="1"/>
  <c r="AE179" i="1"/>
  <c r="AG179" i="1"/>
  <c r="AI179" i="1"/>
  <c r="AE181" i="1"/>
  <c r="AG181" i="1"/>
  <c r="AI181" i="1"/>
  <c r="AE202" i="1"/>
  <c r="AG202" i="1"/>
  <c r="AI202" i="1"/>
  <c r="AG221" i="1"/>
  <c r="AE221" i="1"/>
  <c r="AI221" i="1"/>
  <c r="AG225" i="1"/>
  <c r="AE225" i="1"/>
  <c r="AI225" i="1" s="1"/>
  <c r="AG229" i="1"/>
  <c r="AE229" i="1"/>
  <c r="AI229" i="1" s="1"/>
  <c r="U23" i="1"/>
  <c r="P24" i="1" s="1"/>
  <c r="Z18" i="1"/>
  <c r="L24" i="1"/>
  <c r="W23" i="1"/>
  <c r="AB23" i="1" s="1"/>
  <c r="AG19" i="1"/>
  <c r="AE19" i="1"/>
  <c r="AI19" i="1"/>
  <c r="AG20" i="1"/>
  <c r="AE20" i="1"/>
  <c r="AI20" i="1"/>
  <c r="AG21" i="1"/>
  <c r="AE21" i="1"/>
  <c r="AI21" i="1"/>
  <c r="AG22" i="1"/>
  <c r="AE22" i="1"/>
  <c r="AI22" i="1"/>
  <c r="N44" i="1"/>
  <c r="R44" i="1"/>
  <c r="Y43" i="1"/>
  <c r="AD43" i="1" s="1"/>
  <c r="P64" i="1"/>
  <c r="U109" i="1"/>
  <c r="P110" i="1" s="1"/>
  <c r="Z103" i="1"/>
  <c r="L110" i="1"/>
  <c r="W109" i="1"/>
  <c r="AB109" i="1" s="1"/>
  <c r="AG104" i="1"/>
  <c r="AE104" i="1"/>
  <c r="AI104" i="1"/>
  <c r="AG105" i="1"/>
  <c r="AE105" i="1"/>
  <c r="AI105" i="1"/>
  <c r="AG106" i="1"/>
  <c r="AE106" i="1"/>
  <c r="AI106" i="1"/>
  <c r="AG107" i="1"/>
  <c r="AE107" i="1"/>
  <c r="AI107" i="1"/>
  <c r="AG108" i="1"/>
  <c r="AE108" i="1"/>
  <c r="AI108" i="1"/>
  <c r="N131" i="1"/>
  <c r="R131" i="1"/>
  <c r="Y130" i="1"/>
  <c r="AD130" i="1" s="1"/>
  <c r="P151" i="1"/>
  <c r="U193" i="1"/>
  <c r="Z188" i="1"/>
  <c r="L194" i="1"/>
  <c r="W193" i="1"/>
  <c r="AB193" i="1" s="1"/>
  <c r="AG189" i="1"/>
  <c r="AE189" i="1"/>
  <c r="AI189" i="1"/>
  <c r="AG190" i="1"/>
  <c r="AE190" i="1"/>
  <c r="AI190" i="1"/>
  <c r="AG191" i="1"/>
  <c r="AE191" i="1"/>
  <c r="AI191" i="1"/>
  <c r="AG192" i="1"/>
  <c r="AE192" i="1"/>
  <c r="AI192" i="1"/>
  <c r="AG239" i="1"/>
  <c r="AI239" i="1"/>
  <c r="AE239" i="1"/>
  <c r="AE242" i="1"/>
  <c r="AG242" i="1"/>
  <c r="AI242" i="1"/>
  <c r="AG255" i="1"/>
  <c r="AI255" i="1"/>
  <c r="AE255" i="1"/>
  <c r="AE258" i="1"/>
  <c r="AG258" i="1"/>
  <c r="AI258" i="1"/>
  <c r="AG273" i="1"/>
  <c r="AI273" i="1"/>
  <c r="AE273" i="1"/>
  <c r="AE276" i="1"/>
  <c r="AG276" i="1"/>
  <c r="AI276" i="1"/>
  <c r="AG289" i="1"/>
  <c r="AI289" i="1"/>
  <c r="AE289" i="1"/>
  <c r="AE292" i="1"/>
  <c r="AG292" i="1"/>
  <c r="AI292" i="1"/>
  <c r="AG293" i="1"/>
  <c r="AE293" i="1"/>
  <c r="AI293" i="1"/>
  <c r="AG307" i="1"/>
  <c r="AE307" i="1"/>
  <c r="AI307" i="1"/>
  <c r="AG311" i="1"/>
  <c r="AE311" i="1"/>
  <c r="AI311" i="1"/>
  <c r="AG315" i="1"/>
  <c r="AE315" i="1"/>
  <c r="AI315" i="1"/>
  <c r="AG319" i="1"/>
  <c r="AE319" i="1"/>
  <c r="AI319" i="1"/>
  <c r="AG323" i="1"/>
  <c r="AE323" i="1"/>
  <c r="AI323" i="1"/>
  <c r="AG329" i="1"/>
  <c r="AE329" i="1"/>
  <c r="AI329" i="1"/>
  <c r="AG334" i="1"/>
  <c r="AE334" i="1"/>
  <c r="AI334" i="1" s="1"/>
  <c r="AG338" i="1"/>
  <c r="AE338" i="1"/>
  <c r="AI338" i="1"/>
  <c r="AG295" i="1"/>
  <c r="AI295" i="1"/>
  <c r="AE295" i="1"/>
  <c r="AG301" i="1"/>
  <c r="AI301" i="1"/>
  <c r="AE301" i="1"/>
  <c r="AG305" i="1"/>
  <c r="AI305" i="1"/>
  <c r="AE305" i="1"/>
  <c r="AE308" i="1"/>
  <c r="AG308" i="1"/>
  <c r="AI308" i="1"/>
  <c r="AE316" i="1"/>
  <c r="AG316" i="1"/>
  <c r="AI316" i="1"/>
  <c r="AG321" i="1"/>
  <c r="AI321" i="1"/>
  <c r="AE321" i="1"/>
  <c r="AE335" i="1"/>
  <c r="AG335" i="1"/>
  <c r="AI335" i="1"/>
  <c r="AG381" i="1"/>
  <c r="AE381" i="1"/>
  <c r="AI381" i="1" s="1"/>
  <c r="AE385" i="1"/>
  <c r="AG385" i="1"/>
  <c r="AI385" i="1"/>
  <c r="S13" i="1"/>
  <c r="W12" i="1"/>
  <c r="AB12" i="1" s="1"/>
  <c r="L13" i="1"/>
  <c r="U12" i="1"/>
  <c r="O13" i="1" s="1"/>
  <c r="Z7" i="1"/>
  <c r="W33" i="1"/>
  <c r="AB33" i="1" s="1"/>
  <c r="U33" i="1"/>
  <c r="Z29" i="1"/>
  <c r="M54" i="1"/>
  <c r="M75" i="1"/>
  <c r="Y97" i="1"/>
  <c r="AD97" i="1" s="1"/>
  <c r="U97" i="1"/>
  <c r="Z91" i="1"/>
  <c r="Y120" i="1"/>
  <c r="AD120" i="1" s="1"/>
  <c r="U120" i="1"/>
  <c r="Z116" i="1"/>
  <c r="Y140" i="1"/>
  <c r="AD140" i="1" s="1"/>
  <c r="U140" i="1"/>
  <c r="Z136" i="1"/>
  <c r="Y160" i="1"/>
  <c r="AD160" i="1" s="1"/>
  <c r="U160" i="1"/>
  <c r="Z156" i="1"/>
  <c r="Y182" i="1"/>
  <c r="AD182" i="1" s="1"/>
  <c r="U182" i="1"/>
  <c r="Z177" i="1"/>
  <c r="AG205" i="1"/>
  <c r="AE205" i="1"/>
  <c r="AI205" i="1"/>
  <c r="AE208" i="1"/>
  <c r="AG208" i="1"/>
  <c r="AI208" i="1"/>
  <c r="AG213" i="1"/>
  <c r="AE213" i="1"/>
  <c r="AI213" i="1"/>
  <c r="AE216" i="1"/>
  <c r="AG216" i="1"/>
  <c r="AI216" i="1"/>
  <c r="AG299" i="1"/>
  <c r="AE299" i="1"/>
  <c r="AI299" i="1"/>
  <c r="AE302" i="1"/>
  <c r="AG302" i="1"/>
  <c r="AI302" i="1"/>
  <c r="AE228" i="1"/>
  <c r="AI228" i="1" s="1"/>
  <c r="AG228" i="1"/>
  <c r="N24" i="1"/>
  <c r="R24" i="1"/>
  <c r="Y23" i="1"/>
  <c r="AD23" i="1" s="1"/>
  <c r="P44" i="1"/>
  <c r="U85" i="1"/>
  <c r="Z80" i="1"/>
  <c r="L86" i="1"/>
  <c r="W85" i="1"/>
  <c r="AG81" i="1"/>
  <c r="AE81" i="1"/>
  <c r="AI81" i="1"/>
  <c r="AG82" i="1"/>
  <c r="AE82" i="1"/>
  <c r="AI82" i="1"/>
  <c r="AG83" i="1"/>
  <c r="AE83" i="1"/>
  <c r="AI83" i="1" s="1"/>
  <c r="AG84" i="1"/>
  <c r="AE84" i="1"/>
  <c r="AI84" i="1"/>
  <c r="N110" i="1"/>
  <c r="R110" i="1"/>
  <c r="Y109" i="1"/>
  <c r="AD109" i="1" s="1"/>
  <c r="P131" i="1"/>
  <c r="U170" i="1"/>
  <c r="N171" i="1" s="1"/>
  <c r="Z166" i="1"/>
  <c r="L171" i="1"/>
  <c r="W170" i="1"/>
  <c r="AB170" i="1" s="1"/>
  <c r="AG167" i="1"/>
  <c r="AE167" i="1"/>
  <c r="AI167" i="1"/>
  <c r="AG168" i="1"/>
  <c r="AE168" i="1"/>
  <c r="AI168" i="1"/>
  <c r="AG169" i="1"/>
  <c r="AE169" i="1"/>
  <c r="AI169" i="1"/>
  <c r="N194" i="1"/>
  <c r="R194" i="1"/>
  <c r="Y193" i="1"/>
  <c r="AD193" i="1" s="1"/>
  <c r="AG227" i="1"/>
  <c r="AI227" i="1"/>
  <c r="AE227" i="1"/>
  <c r="AE230" i="1"/>
  <c r="AG230" i="1"/>
  <c r="AI230" i="1"/>
  <c r="AG243" i="1"/>
  <c r="AI243" i="1"/>
  <c r="AE243" i="1"/>
  <c r="AE246" i="1"/>
  <c r="AG246" i="1"/>
  <c r="AI246" i="1"/>
  <c r="AG259" i="1"/>
  <c r="AI259" i="1"/>
  <c r="AE259" i="1"/>
  <c r="AE264" i="1"/>
  <c r="AI264" i="1" s="1"/>
  <c r="AG264" i="1"/>
  <c r="AG277" i="1"/>
  <c r="AI277" i="1"/>
  <c r="AE277" i="1"/>
  <c r="AE280" i="1"/>
  <c r="AG280" i="1"/>
  <c r="AI280" i="1"/>
  <c r="AE328" i="1"/>
  <c r="AG328" i="1"/>
  <c r="AI328" i="1"/>
  <c r="AG309" i="1"/>
  <c r="AI309" i="1"/>
  <c r="AE309" i="1"/>
  <c r="AE312" i="1"/>
  <c r="AG312" i="1"/>
  <c r="AI312" i="1"/>
  <c r="AG325" i="1"/>
  <c r="AI325" i="1"/>
  <c r="AE325" i="1"/>
  <c r="AE330" i="1"/>
  <c r="AG330" i="1"/>
  <c r="AI330" i="1"/>
  <c r="AG342" i="1"/>
  <c r="AE342" i="1"/>
  <c r="AI342" i="1" s="1"/>
  <c r="AE355" i="1"/>
  <c r="AG355" i="1"/>
  <c r="AI355" i="1"/>
  <c r="AE359" i="1"/>
  <c r="AG359" i="1"/>
  <c r="AI359" i="1"/>
  <c r="AE363" i="1"/>
  <c r="AG363" i="1"/>
  <c r="AI363" i="1"/>
  <c r="AG368" i="1"/>
  <c r="AE368" i="1"/>
  <c r="AI368" i="1"/>
  <c r="AE371" i="1"/>
  <c r="AG371" i="1"/>
  <c r="AI371" i="1"/>
  <c r="AG366" i="1"/>
  <c r="AI366" i="1"/>
  <c r="AE366" i="1"/>
  <c r="AG370" i="1"/>
  <c r="AI370" i="1"/>
  <c r="AE370" i="1"/>
  <c r="AE374" i="1"/>
  <c r="AG374" i="1"/>
  <c r="AI374" i="1"/>
  <c r="AE376" i="1"/>
  <c r="AG376" i="1"/>
  <c r="AI376" i="1"/>
  <c r="AE389" i="1"/>
  <c r="AI389" i="1" s="1"/>
  <c r="AG389" i="1"/>
  <c r="AG390" i="1"/>
  <c r="AE390" i="1"/>
  <c r="AI390" i="1" s="1"/>
  <c r="AG394" i="1"/>
  <c r="AE394" i="1"/>
  <c r="AI394" i="1"/>
  <c r="AE324" i="1"/>
  <c r="AG324" i="1"/>
  <c r="AI324" i="1"/>
  <c r="AG332" i="1"/>
  <c r="AE332" i="1"/>
  <c r="AI332" i="1" s="1"/>
  <c r="AG356" i="1"/>
  <c r="AI356" i="1"/>
  <c r="AE356" i="1"/>
  <c r="AG360" i="1"/>
  <c r="AI360" i="1"/>
  <c r="AE360" i="1"/>
  <c r="AG364" i="1"/>
  <c r="AE364" i="1"/>
  <c r="AI364" i="1"/>
  <c r="AM306" i="1"/>
  <c r="AK306" i="1"/>
  <c r="AL306" i="1"/>
  <c r="AJ306" i="1"/>
  <c r="AM318" i="1"/>
  <c r="AK318" i="1"/>
  <c r="AL318" i="1"/>
  <c r="AJ318" i="1"/>
  <c r="AM333" i="1"/>
  <c r="AK333" i="1"/>
  <c r="AL333" i="1"/>
  <c r="AJ333" i="1"/>
  <c r="AM343" i="1"/>
  <c r="AK343" i="1"/>
  <c r="AL343" i="1"/>
  <c r="AJ343" i="1"/>
  <c r="AM347" i="1"/>
  <c r="AK347" i="1"/>
  <c r="AL347" i="1"/>
  <c r="AJ347" i="1"/>
  <c r="AM351" i="1"/>
  <c r="AK351" i="1"/>
  <c r="AJ351" i="1"/>
  <c r="AL351" i="1"/>
  <c r="AM387" i="1"/>
  <c r="AK387" i="1"/>
  <c r="AL387" i="1"/>
  <c r="AJ387" i="1"/>
  <c r="AM393" i="1"/>
  <c r="AK393" i="1"/>
  <c r="AL393" i="1"/>
  <c r="AJ393" i="1"/>
  <c r="AL395" i="1"/>
  <c r="AJ395" i="1"/>
  <c r="AM395" i="1"/>
  <c r="AK395" i="1"/>
  <c r="AM232" i="1"/>
  <c r="AK232" i="1"/>
  <c r="AL232" i="1"/>
  <c r="AJ232" i="1"/>
  <c r="AM240" i="1"/>
  <c r="AK240" i="1"/>
  <c r="AL240" i="1"/>
  <c r="AJ240" i="1"/>
  <c r="AM248" i="1"/>
  <c r="AK248" i="1"/>
  <c r="AL248" i="1"/>
  <c r="AJ248" i="1"/>
  <c r="AM252" i="1"/>
  <c r="AK252" i="1"/>
  <c r="AL252" i="1"/>
  <c r="AJ252" i="1"/>
  <c r="AM256" i="1"/>
  <c r="AK256" i="1"/>
  <c r="AL256" i="1"/>
  <c r="AJ256" i="1"/>
  <c r="AM266" i="1"/>
  <c r="AK266" i="1"/>
  <c r="AL266" i="1"/>
  <c r="AJ266" i="1"/>
  <c r="AM274" i="1"/>
  <c r="AK274" i="1"/>
  <c r="AL274" i="1"/>
  <c r="AJ274" i="1"/>
  <c r="AM282" i="1"/>
  <c r="AK282" i="1"/>
  <c r="AL282" i="1"/>
  <c r="AJ282" i="1"/>
  <c r="AM290" i="1"/>
  <c r="AK290" i="1"/>
  <c r="AL290" i="1"/>
  <c r="AJ290" i="1"/>
  <c r="AM361" i="1"/>
  <c r="AK361" i="1"/>
  <c r="AL361" i="1"/>
  <c r="AJ361" i="1"/>
  <c r="AM369" i="1"/>
  <c r="AK369" i="1"/>
  <c r="AJ369" i="1"/>
  <c r="AL369" i="1"/>
  <c r="AL364" i="1" l="1"/>
  <c r="AJ364" i="1"/>
  <c r="AK364" i="1"/>
  <c r="AM364" i="1"/>
  <c r="AM324" i="1"/>
  <c r="AK324" i="1"/>
  <c r="AJ324" i="1"/>
  <c r="AL324" i="1"/>
  <c r="AL394" i="1"/>
  <c r="AJ394" i="1"/>
  <c r="AK394" i="1"/>
  <c r="AM394" i="1"/>
  <c r="AL390" i="1"/>
  <c r="AJ390" i="1"/>
  <c r="AK390" i="1"/>
  <c r="AM390" i="1"/>
  <c r="AM371" i="1"/>
  <c r="AK371" i="1"/>
  <c r="AL371" i="1"/>
  <c r="AJ371" i="1"/>
  <c r="AL368" i="1"/>
  <c r="AJ368" i="1"/>
  <c r="AK368" i="1"/>
  <c r="AM368" i="1"/>
  <c r="AG166" i="1"/>
  <c r="AE166" i="1"/>
  <c r="AI166" i="1"/>
  <c r="AL84" i="1"/>
  <c r="AJ84" i="1"/>
  <c r="AM84" i="1"/>
  <c r="AK84" i="1"/>
  <c r="AL83" i="1"/>
  <c r="AJ83" i="1"/>
  <c r="AM83" i="1"/>
  <c r="AK83" i="1"/>
  <c r="AL81" i="1"/>
  <c r="AJ81" i="1"/>
  <c r="AM81" i="1"/>
  <c r="AK81" i="1"/>
  <c r="Z85" i="1"/>
  <c r="AE85" i="1" s="1"/>
  <c r="AI85" i="1" s="1"/>
  <c r="S86" i="1"/>
  <c r="M86" i="1"/>
  <c r="Q86" i="1"/>
  <c r="T86" i="1"/>
  <c r="O86" i="1"/>
  <c r="AM302" i="1"/>
  <c r="AK302" i="1"/>
  <c r="AL302" i="1"/>
  <c r="AJ302" i="1"/>
  <c r="AL299" i="1"/>
  <c r="AJ299" i="1"/>
  <c r="AK299" i="1"/>
  <c r="AM299" i="1"/>
  <c r="AM216" i="1"/>
  <c r="AK216" i="1"/>
  <c r="AL216" i="1"/>
  <c r="AJ216" i="1"/>
  <c r="AL213" i="1"/>
  <c r="AJ213" i="1"/>
  <c r="AK213" i="1"/>
  <c r="AM213" i="1"/>
  <c r="AM208" i="1"/>
  <c r="AK208" i="1"/>
  <c r="AL208" i="1"/>
  <c r="AJ208" i="1"/>
  <c r="AL205" i="1"/>
  <c r="AJ205" i="1"/>
  <c r="AK205" i="1"/>
  <c r="AM205" i="1"/>
  <c r="Z182" i="1"/>
  <c r="R183" i="1"/>
  <c r="N183" i="1"/>
  <c r="S183" i="1"/>
  <c r="Z160" i="1"/>
  <c r="R161" i="1"/>
  <c r="N161" i="1"/>
  <c r="S161" i="1"/>
  <c r="Z140" i="1"/>
  <c r="R141" i="1"/>
  <c r="N141" i="1"/>
  <c r="S141" i="1"/>
  <c r="Z120" i="1"/>
  <c r="R121" i="1"/>
  <c r="N121" i="1"/>
  <c r="S121" i="1"/>
  <c r="Z97" i="1"/>
  <c r="R98" i="1"/>
  <c r="N98" i="1"/>
  <c r="S98" i="1"/>
  <c r="Z33" i="1"/>
  <c r="N34" i="1"/>
  <c r="R34" i="1"/>
  <c r="AE7" i="1"/>
  <c r="AG7" i="1"/>
  <c r="AI7" i="1"/>
  <c r="AM385" i="1"/>
  <c r="AK385" i="1"/>
  <c r="AJ385" i="1"/>
  <c r="AL385" i="1"/>
  <c r="AM308" i="1"/>
  <c r="AK308" i="1"/>
  <c r="AJ308" i="1"/>
  <c r="AL308" i="1"/>
  <c r="AL305" i="1"/>
  <c r="AJ305" i="1"/>
  <c r="AM305" i="1"/>
  <c r="AK305" i="1"/>
  <c r="AL295" i="1"/>
  <c r="AJ295" i="1"/>
  <c r="AM295" i="1"/>
  <c r="AK295" i="1"/>
  <c r="AL329" i="1"/>
  <c r="AJ329" i="1"/>
  <c r="AK329" i="1"/>
  <c r="AM329" i="1"/>
  <c r="AL319" i="1"/>
  <c r="AJ319" i="1"/>
  <c r="AK319" i="1"/>
  <c r="AM319" i="1"/>
  <c r="AL311" i="1"/>
  <c r="AJ311" i="1"/>
  <c r="AK311" i="1"/>
  <c r="AM311" i="1"/>
  <c r="AL293" i="1"/>
  <c r="AJ293" i="1"/>
  <c r="AK293" i="1"/>
  <c r="AM293" i="1"/>
  <c r="AM292" i="1"/>
  <c r="AK292" i="1"/>
  <c r="AJ292" i="1"/>
  <c r="AL292" i="1"/>
  <c r="AL289" i="1"/>
  <c r="AJ289" i="1"/>
  <c r="AM289" i="1"/>
  <c r="AK289" i="1"/>
  <c r="AM276" i="1"/>
  <c r="AK276" i="1"/>
  <c r="AJ276" i="1"/>
  <c r="AL276" i="1"/>
  <c r="AL273" i="1"/>
  <c r="AJ273" i="1"/>
  <c r="AM273" i="1"/>
  <c r="AK273" i="1"/>
  <c r="AM258" i="1"/>
  <c r="AK258" i="1"/>
  <c r="AJ258" i="1"/>
  <c r="AL258" i="1"/>
  <c r="AL255" i="1"/>
  <c r="AJ255" i="1"/>
  <c r="AM255" i="1"/>
  <c r="AK255" i="1"/>
  <c r="AM242" i="1"/>
  <c r="AK242" i="1"/>
  <c r="AJ242" i="1"/>
  <c r="AL242" i="1"/>
  <c r="AL239" i="1"/>
  <c r="AJ239" i="1"/>
  <c r="AM239" i="1"/>
  <c r="AK239" i="1"/>
  <c r="AL191" i="1"/>
  <c r="AJ191" i="1"/>
  <c r="AM191" i="1"/>
  <c r="AK191" i="1"/>
  <c r="AL189" i="1"/>
  <c r="AJ189" i="1"/>
  <c r="AM189" i="1"/>
  <c r="AK189" i="1"/>
  <c r="Z193" i="1"/>
  <c r="M194" i="1"/>
  <c r="Q194" i="1"/>
  <c r="O194" i="1"/>
  <c r="S194" i="1"/>
  <c r="T194" i="1"/>
  <c r="AL107" i="1"/>
  <c r="AJ107" i="1"/>
  <c r="AM107" i="1"/>
  <c r="AK107" i="1"/>
  <c r="AL105" i="1"/>
  <c r="AJ105" i="1"/>
  <c r="AM105" i="1"/>
  <c r="AK105" i="1"/>
  <c r="AG103" i="1"/>
  <c r="AE103" i="1"/>
  <c r="AI103" i="1"/>
  <c r="AL22" i="1"/>
  <c r="AJ22" i="1"/>
  <c r="AK22" i="1"/>
  <c r="AM22" i="1"/>
  <c r="AL20" i="1"/>
  <c r="AJ20" i="1"/>
  <c r="AK20" i="1"/>
  <c r="AM20" i="1"/>
  <c r="AG18" i="1"/>
  <c r="AE18" i="1"/>
  <c r="AI18" i="1"/>
  <c r="AL221" i="1"/>
  <c r="AJ221" i="1"/>
  <c r="AK221" i="1"/>
  <c r="AM221" i="1"/>
  <c r="AM202" i="1"/>
  <c r="AK202" i="1"/>
  <c r="AJ202" i="1"/>
  <c r="AL202" i="1"/>
  <c r="AM179" i="1"/>
  <c r="AK179" i="1"/>
  <c r="AL179" i="1"/>
  <c r="AJ179" i="1"/>
  <c r="M183" i="1"/>
  <c r="P121" i="1"/>
  <c r="Q121" i="1"/>
  <c r="AM95" i="1"/>
  <c r="AK95" i="1"/>
  <c r="AL95" i="1"/>
  <c r="AJ95" i="1"/>
  <c r="AE69" i="1"/>
  <c r="AG69" i="1"/>
  <c r="AI69" i="1"/>
  <c r="AE49" i="1"/>
  <c r="AG49" i="1"/>
  <c r="AI49" i="1"/>
  <c r="M34" i="1"/>
  <c r="AM373" i="1"/>
  <c r="AK373" i="1"/>
  <c r="AJ373" i="1"/>
  <c r="AL373" i="1"/>
  <c r="AL358" i="1"/>
  <c r="AJ358" i="1"/>
  <c r="AK358" i="1"/>
  <c r="AM358" i="1"/>
  <c r="AL392" i="1"/>
  <c r="AJ392" i="1"/>
  <c r="AM392" i="1"/>
  <c r="AK392" i="1"/>
  <c r="AL375" i="1"/>
  <c r="AJ375" i="1"/>
  <c r="AM375" i="1"/>
  <c r="AK375" i="1"/>
  <c r="AM380" i="1"/>
  <c r="AK380" i="1"/>
  <c r="AL380" i="1"/>
  <c r="AJ380" i="1"/>
  <c r="AL377" i="1"/>
  <c r="AJ377" i="1"/>
  <c r="AK377" i="1"/>
  <c r="AM377" i="1"/>
  <c r="AL350" i="1"/>
  <c r="AJ350" i="1"/>
  <c r="AK350" i="1"/>
  <c r="AM350" i="1"/>
  <c r="AL346" i="1"/>
  <c r="AJ346" i="1"/>
  <c r="AM346" i="1"/>
  <c r="AK346" i="1"/>
  <c r="AM300" i="1"/>
  <c r="AK300" i="1"/>
  <c r="AJ300" i="1"/>
  <c r="AL300" i="1"/>
  <c r="AM310" i="1"/>
  <c r="AK310" i="1"/>
  <c r="AL310" i="1"/>
  <c r="AJ310" i="1"/>
  <c r="AL235" i="1"/>
  <c r="AJ235" i="1"/>
  <c r="AM235" i="1"/>
  <c r="AK235" i="1"/>
  <c r="AM222" i="1"/>
  <c r="AK222" i="1"/>
  <c r="AJ222" i="1"/>
  <c r="AL222" i="1"/>
  <c r="AL219" i="1"/>
  <c r="AJ219" i="1"/>
  <c r="AM219" i="1"/>
  <c r="AK219" i="1"/>
  <c r="AL211" i="1"/>
  <c r="AJ211" i="1"/>
  <c r="AM211" i="1"/>
  <c r="AK211" i="1"/>
  <c r="AL203" i="1"/>
  <c r="AJ203" i="1"/>
  <c r="AM203" i="1"/>
  <c r="AK203" i="1"/>
  <c r="AL128" i="1"/>
  <c r="AJ128" i="1"/>
  <c r="AM128" i="1"/>
  <c r="AK128" i="1"/>
  <c r="AG126" i="1"/>
  <c r="AE126" i="1"/>
  <c r="AI126" i="1"/>
  <c r="P86" i="1"/>
  <c r="AL42" i="1"/>
  <c r="AJ42" i="1"/>
  <c r="AK42" i="1"/>
  <c r="AM42" i="1"/>
  <c r="AL40" i="1"/>
  <c r="AJ40" i="1"/>
  <c r="AK40" i="1"/>
  <c r="AM40" i="1"/>
  <c r="Z43" i="1"/>
  <c r="M44" i="1"/>
  <c r="O44" i="1"/>
  <c r="Q44" i="1"/>
  <c r="S44" i="1"/>
  <c r="T44" i="1"/>
  <c r="AM220" i="1"/>
  <c r="AK220" i="1"/>
  <c r="AL220" i="1"/>
  <c r="AJ220" i="1"/>
  <c r="AL303" i="1"/>
  <c r="AJ303" i="1"/>
  <c r="AK303" i="1"/>
  <c r="AM303" i="1"/>
  <c r="AM296" i="1"/>
  <c r="AK296" i="1"/>
  <c r="AL296" i="1"/>
  <c r="AJ296" i="1"/>
  <c r="AL291" i="1"/>
  <c r="AJ291" i="1"/>
  <c r="AK291" i="1"/>
  <c r="AM291" i="1"/>
  <c r="AL283" i="1"/>
  <c r="AJ283" i="1"/>
  <c r="AK283" i="1"/>
  <c r="AM283" i="1"/>
  <c r="AL275" i="1"/>
  <c r="AJ275" i="1"/>
  <c r="AK275" i="1"/>
  <c r="AM275" i="1"/>
  <c r="AL267" i="1"/>
  <c r="AJ267" i="1"/>
  <c r="AK267" i="1"/>
  <c r="AM267" i="1"/>
  <c r="AL257" i="1"/>
  <c r="AJ257" i="1"/>
  <c r="AK257" i="1"/>
  <c r="AM257" i="1"/>
  <c r="AL249" i="1"/>
  <c r="AJ249" i="1"/>
  <c r="AK249" i="1"/>
  <c r="AM249" i="1"/>
  <c r="AL241" i="1"/>
  <c r="AJ241" i="1"/>
  <c r="AK241" i="1"/>
  <c r="AM241" i="1"/>
  <c r="AL217" i="1"/>
  <c r="AJ217" i="1"/>
  <c r="AK217" i="1"/>
  <c r="AM217" i="1"/>
  <c r="AM212" i="1"/>
  <c r="AK212" i="1"/>
  <c r="AL212" i="1"/>
  <c r="AJ212" i="1"/>
  <c r="AL209" i="1"/>
  <c r="AJ209" i="1"/>
  <c r="AK209" i="1"/>
  <c r="AM209" i="1"/>
  <c r="AM204" i="1"/>
  <c r="AK204" i="1"/>
  <c r="AL204" i="1"/>
  <c r="AJ204" i="1"/>
  <c r="AM178" i="1"/>
  <c r="AK178" i="1"/>
  <c r="AL178" i="1"/>
  <c r="AJ178" i="1"/>
  <c r="T183" i="1"/>
  <c r="L183" i="1"/>
  <c r="AM157" i="1"/>
  <c r="AK157" i="1"/>
  <c r="AL157" i="1"/>
  <c r="AJ157" i="1"/>
  <c r="T161" i="1"/>
  <c r="L161" i="1"/>
  <c r="AM137" i="1"/>
  <c r="AK137" i="1"/>
  <c r="AL137" i="1"/>
  <c r="AJ137" i="1"/>
  <c r="T141" i="1"/>
  <c r="L141" i="1"/>
  <c r="AM117" i="1"/>
  <c r="AK117" i="1"/>
  <c r="AJ117" i="1"/>
  <c r="AL117" i="1"/>
  <c r="T121" i="1"/>
  <c r="AM94" i="1"/>
  <c r="AK94" i="1"/>
  <c r="AL94" i="1"/>
  <c r="AJ94" i="1"/>
  <c r="O98" i="1"/>
  <c r="AM73" i="1"/>
  <c r="AK73" i="1"/>
  <c r="AL73" i="1"/>
  <c r="AJ73" i="1"/>
  <c r="O34" i="1"/>
  <c r="AM11" i="1"/>
  <c r="AK11" i="1"/>
  <c r="AJ11" i="1"/>
  <c r="AL11" i="1"/>
  <c r="AL388" i="1"/>
  <c r="AJ388" i="1"/>
  <c r="AK388" i="1"/>
  <c r="AM388" i="1"/>
  <c r="AL354" i="1"/>
  <c r="AJ354" i="1"/>
  <c r="AK354" i="1"/>
  <c r="AM354" i="1"/>
  <c r="AM284" i="1"/>
  <c r="AK284" i="1"/>
  <c r="AJ284" i="1"/>
  <c r="AL284" i="1"/>
  <c r="AL281" i="1"/>
  <c r="AJ281" i="1"/>
  <c r="AM281" i="1"/>
  <c r="AK281" i="1"/>
  <c r="AM268" i="1"/>
  <c r="AK268" i="1"/>
  <c r="AJ268" i="1"/>
  <c r="AL268" i="1"/>
  <c r="AL265" i="1"/>
  <c r="AJ265" i="1"/>
  <c r="AM265" i="1"/>
  <c r="AK265" i="1"/>
  <c r="AM250" i="1"/>
  <c r="AK250" i="1"/>
  <c r="AJ250" i="1"/>
  <c r="AL250" i="1"/>
  <c r="AL247" i="1"/>
  <c r="AJ247" i="1"/>
  <c r="AM247" i="1"/>
  <c r="AK247" i="1"/>
  <c r="AM234" i="1"/>
  <c r="AK234" i="1"/>
  <c r="AJ234" i="1"/>
  <c r="AL234" i="1"/>
  <c r="AL231" i="1"/>
  <c r="AJ231" i="1"/>
  <c r="AM231" i="1"/>
  <c r="AK231" i="1"/>
  <c r="AM226" i="1"/>
  <c r="AK226" i="1"/>
  <c r="AJ226" i="1"/>
  <c r="AL226" i="1"/>
  <c r="AL223" i="1"/>
  <c r="AJ223" i="1"/>
  <c r="AM223" i="1"/>
  <c r="AK223" i="1"/>
  <c r="AM218" i="1"/>
  <c r="AK218" i="1"/>
  <c r="AJ218" i="1"/>
  <c r="AL218" i="1"/>
  <c r="AM210" i="1"/>
  <c r="AK210" i="1"/>
  <c r="AJ210" i="1"/>
  <c r="AL210" i="1"/>
  <c r="AL148" i="1"/>
  <c r="AJ148" i="1"/>
  <c r="AM148" i="1"/>
  <c r="AK148" i="1"/>
  <c r="AG146" i="1"/>
  <c r="AE146" i="1"/>
  <c r="AI146" i="1"/>
  <c r="R86" i="1"/>
  <c r="AL61" i="1"/>
  <c r="AJ61" i="1"/>
  <c r="AM61" i="1"/>
  <c r="AK61" i="1"/>
  <c r="AG59" i="1"/>
  <c r="AE59" i="1"/>
  <c r="AI59" i="1"/>
  <c r="P183" i="1"/>
  <c r="Q183" i="1"/>
  <c r="AM158" i="1"/>
  <c r="AK158" i="1"/>
  <c r="AL158" i="1"/>
  <c r="AJ158" i="1"/>
  <c r="M161" i="1"/>
  <c r="P98" i="1"/>
  <c r="Q98" i="1"/>
  <c r="AM72" i="1"/>
  <c r="AK72" i="1"/>
  <c r="AL72" i="1"/>
  <c r="AJ72" i="1"/>
  <c r="AM50" i="1"/>
  <c r="AK50" i="1"/>
  <c r="AJ50" i="1"/>
  <c r="AL50" i="1"/>
  <c r="T54" i="1"/>
  <c r="AM30" i="1"/>
  <c r="AK30" i="1"/>
  <c r="AJ30" i="1"/>
  <c r="AL30" i="1"/>
  <c r="P34" i="1"/>
  <c r="Q34" i="1"/>
  <c r="AM10" i="1"/>
  <c r="AK10" i="1"/>
  <c r="AJ10" i="1"/>
  <c r="AL10" i="1"/>
  <c r="AL356" i="1"/>
  <c r="AJ356" i="1"/>
  <c r="AM356" i="1"/>
  <c r="AK356" i="1"/>
  <c r="AL332" i="1"/>
  <c r="AJ332" i="1"/>
  <c r="AM332" i="1"/>
  <c r="AK332" i="1"/>
  <c r="AM376" i="1"/>
  <c r="AK376" i="1"/>
  <c r="AL376" i="1"/>
  <c r="AJ376" i="1"/>
  <c r="AL366" i="1"/>
  <c r="AJ366" i="1"/>
  <c r="AM366" i="1"/>
  <c r="AK366" i="1"/>
  <c r="AM363" i="1"/>
  <c r="AK363" i="1"/>
  <c r="AL363" i="1"/>
  <c r="AJ363" i="1"/>
  <c r="AM355" i="1"/>
  <c r="AK355" i="1"/>
  <c r="AJ355" i="1"/>
  <c r="AL355" i="1"/>
  <c r="AM280" i="1"/>
  <c r="AK280" i="1"/>
  <c r="AJ280" i="1"/>
  <c r="AL280" i="1"/>
  <c r="AL277" i="1"/>
  <c r="AJ277" i="1"/>
  <c r="AM277" i="1"/>
  <c r="AK277" i="1"/>
  <c r="AL168" i="1"/>
  <c r="AJ168" i="1"/>
  <c r="AM168" i="1"/>
  <c r="AK168" i="1"/>
  <c r="AL360" i="1"/>
  <c r="AJ360" i="1"/>
  <c r="AM360" i="1"/>
  <c r="AK360" i="1"/>
  <c r="AM389" i="1"/>
  <c r="AK389" i="1"/>
  <c r="AJ389" i="1"/>
  <c r="AL389" i="1"/>
  <c r="AM374" i="1"/>
  <c r="AK374" i="1"/>
  <c r="AJ374" i="1"/>
  <c r="AL374" i="1"/>
  <c r="AL370" i="1"/>
  <c r="AJ370" i="1"/>
  <c r="AM370" i="1"/>
  <c r="AK370" i="1"/>
  <c r="AM359" i="1"/>
  <c r="AK359" i="1"/>
  <c r="AJ359" i="1"/>
  <c r="AL359" i="1"/>
  <c r="AL342" i="1"/>
  <c r="AJ342" i="1"/>
  <c r="AM342" i="1"/>
  <c r="AK342" i="1"/>
  <c r="AM330" i="1"/>
  <c r="AK330" i="1"/>
  <c r="AJ330" i="1"/>
  <c r="AL330" i="1"/>
  <c r="AL325" i="1"/>
  <c r="AJ325" i="1"/>
  <c r="AM325" i="1"/>
  <c r="AK325" i="1"/>
  <c r="AM312" i="1"/>
  <c r="AK312" i="1"/>
  <c r="AJ312" i="1"/>
  <c r="AL312" i="1"/>
  <c r="AL309" i="1"/>
  <c r="AJ309" i="1"/>
  <c r="AM309" i="1"/>
  <c r="AK309" i="1"/>
  <c r="AM328" i="1"/>
  <c r="AK328" i="1"/>
  <c r="AL328" i="1"/>
  <c r="AJ328" i="1"/>
  <c r="AM264" i="1"/>
  <c r="AK264" i="1"/>
  <c r="AJ264" i="1"/>
  <c r="AL264" i="1"/>
  <c r="AL259" i="1"/>
  <c r="AJ259" i="1"/>
  <c r="AM259" i="1"/>
  <c r="AK259" i="1"/>
  <c r="AM246" i="1"/>
  <c r="AK246" i="1"/>
  <c r="AJ246" i="1"/>
  <c r="AL246" i="1"/>
  <c r="AL243" i="1"/>
  <c r="AJ243" i="1"/>
  <c r="AM243" i="1"/>
  <c r="AK243" i="1"/>
  <c r="AM230" i="1"/>
  <c r="AK230" i="1"/>
  <c r="AJ230" i="1"/>
  <c r="AL230" i="1"/>
  <c r="AL227" i="1"/>
  <c r="AJ227" i="1"/>
  <c r="AM227" i="1"/>
  <c r="AK227" i="1"/>
  <c r="AL169" i="1"/>
  <c r="AJ169" i="1"/>
  <c r="AM169" i="1"/>
  <c r="AK169" i="1"/>
  <c r="AL167" i="1"/>
  <c r="AJ167" i="1"/>
  <c r="AM167" i="1"/>
  <c r="AK167" i="1"/>
  <c r="Z170" i="1"/>
  <c r="O171" i="1"/>
  <c r="T171" i="1"/>
  <c r="M171" i="1"/>
  <c r="Q171" i="1"/>
  <c r="S171" i="1"/>
  <c r="AL82" i="1"/>
  <c r="AJ82" i="1"/>
  <c r="AM82" i="1"/>
  <c r="AK82" i="1"/>
  <c r="AG85" i="1"/>
  <c r="AB85" i="1"/>
  <c r="AG80" i="1"/>
  <c r="AE80" i="1"/>
  <c r="AI80" i="1"/>
  <c r="AM228" i="1"/>
  <c r="AK228" i="1"/>
  <c r="AL228" i="1"/>
  <c r="AJ228" i="1"/>
  <c r="AE177" i="1"/>
  <c r="AG177" i="1"/>
  <c r="AI177" i="1"/>
  <c r="AE156" i="1"/>
  <c r="AG156" i="1"/>
  <c r="AI156" i="1"/>
  <c r="AE136" i="1"/>
  <c r="AG136" i="1"/>
  <c r="AI136" i="1"/>
  <c r="AE116" i="1"/>
  <c r="AG116" i="1"/>
  <c r="AI116" i="1"/>
  <c r="AE91" i="1"/>
  <c r="AG91" i="1"/>
  <c r="AI91" i="1"/>
  <c r="AE29" i="1"/>
  <c r="AG29" i="1"/>
  <c r="AI29" i="1"/>
  <c r="L34" i="1"/>
  <c r="S34" i="1"/>
  <c r="Z12" i="1"/>
  <c r="N13" i="1"/>
  <c r="R13" i="1"/>
  <c r="AL381" i="1"/>
  <c r="AJ381" i="1"/>
  <c r="AK381" i="1"/>
  <c r="AM381" i="1"/>
  <c r="AM335" i="1"/>
  <c r="AK335" i="1"/>
  <c r="AJ335" i="1"/>
  <c r="AL335" i="1"/>
  <c r="AL321" i="1"/>
  <c r="AJ321" i="1"/>
  <c r="AM321" i="1"/>
  <c r="AK321" i="1"/>
  <c r="AM316" i="1"/>
  <c r="AK316" i="1"/>
  <c r="AJ316" i="1"/>
  <c r="AL316" i="1"/>
  <c r="AL301" i="1"/>
  <c r="AJ301" i="1"/>
  <c r="AM301" i="1"/>
  <c r="AK301" i="1"/>
  <c r="AL338" i="1"/>
  <c r="AJ338" i="1"/>
  <c r="AK338" i="1"/>
  <c r="AM338" i="1"/>
  <c r="AL334" i="1"/>
  <c r="AJ334" i="1"/>
  <c r="AK334" i="1"/>
  <c r="AM334" i="1"/>
  <c r="AL323" i="1"/>
  <c r="AJ323" i="1"/>
  <c r="AK323" i="1"/>
  <c r="AM323" i="1"/>
  <c r="AL315" i="1"/>
  <c r="AJ315" i="1"/>
  <c r="AK315" i="1"/>
  <c r="AM315" i="1"/>
  <c r="AL307" i="1"/>
  <c r="AJ307" i="1"/>
  <c r="AK307" i="1"/>
  <c r="AM307" i="1"/>
  <c r="AL192" i="1"/>
  <c r="AJ192" i="1"/>
  <c r="AM192" i="1"/>
  <c r="AK192" i="1"/>
  <c r="AL190" i="1"/>
  <c r="AJ190" i="1"/>
  <c r="AM190" i="1"/>
  <c r="AK190" i="1"/>
  <c r="AG188" i="1"/>
  <c r="AE188" i="1"/>
  <c r="AI188" i="1"/>
  <c r="AL108" i="1"/>
  <c r="AJ108" i="1"/>
  <c r="AK108" i="1"/>
  <c r="AM108" i="1"/>
  <c r="AL106" i="1"/>
  <c r="AJ106" i="1"/>
  <c r="AM106" i="1"/>
  <c r="AK106" i="1"/>
  <c r="AL104" i="1"/>
  <c r="AJ104" i="1"/>
  <c r="AM104" i="1"/>
  <c r="AK104" i="1"/>
  <c r="Z109" i="1"/>
  <c r="M110" i="1"/>
  <c r="S110" i="1"/>
  <c r="T110" i="1"/>
  <c r="Q110" i="1"/>
  <c r="O110" i="1"/>
  <c r="AL21" i="1"/>
  <c r="AJ21" i="1"/>
  <c r="AK21" i="1"/>
  <c r="AM21" i="1"/>
  <c r="AL19" i="1"/>
  <c r="AJ19" i="1"/>
  <c r="AK19" i="1"/>
  <c r="AM19" i="1"/>
  <c r="Z23" i="1"/>
  <c r="O24" i="1"/>
  <c r="M24" i="1"/>
  <c r="T24" i="1"/>
  <c r="S24" i="1"/>
  <c r="Q24" i="1"/>
  <c r="AL229" i="1"/>
  <c r="AJ229" i="1"/>
  <c r="AK229" i="1"/>
  <c r="AM229" i="1"/>
  <c r="AL225" i="1"/>
  <c r="AJ225" i="1"/>
  <c r="AK225" i="1"/>
  <c r="AM225" i="1"/>
  <c r="AM181" i="1"/>
  <c r="AK181" i="1"/>
  <c r="AL181" i="1"/>
  <c r="AJ181" i="1"/>
  <c r="P161" i="1"/>
  <c r="Q161" i="1"/>
  <c r="AM138" i="1"/>
  <c r="AK138" i="1"/>
  <c r="AL138" i="1"/>
  <c r="AJ138" i="1"/>
  <c r="M141" i="1"/>
  <c r="AM93" i="1"/>
  <c r="AK93" i="1"/>
  <c r="AL93" i="1"/>
  <c r="AJ93" i="1"/>
  <c r="M98" i="1"/>
  <c r="Z74" i="1"/>
  <c r="N75" i="1"/>
  <c r="R75" i="1"/>
  <c r="S75" i="1"/>
  <c r="Z53" i="1"/>
  <c r="N54" i="1"/>
  <c r="R54" i="1"/>
  <c r="S54" i="1"/>
  <c r="M13" i="1"/>
  <c r="AM396" i="1"/>
  <c r="AK396" i="1"/>
  <c r="AL396" i="1"/>
  <c r="AJ396" i="1"/>
  <c r="AL383" i="1"/>
  <c r="AJ383" i="1"/>
  <c r="AM383" i="1"/>
  <c r="AK383" i="1"/>
  <c r="AM378" i="1"/>
  <c r="AK378" i="1"/>
  <c r="AJ378" i="1"/>
  <c r="AL378" i="1"/>
  <c r="AM365" i="1"/>
  <c r="AK365" i="1"/>
  <c r="AJ365" i="1"/>
  <c r="AL365" i="1"/>
  <c r="AL372" i="1"/>
  <c r="AJ372" i="1"/>
  <c r="AK372" i="1"/>
  <c r="AM372" i="1"/>
  <c r="AL313" i="1"/>
  <c r="AJ313" i="1"/>
  <c r="AM313" i="1"/>
  <c r="AK313" i="1"/>
  <c r="AM382" i="1"/>
  <c r="AK382" i="1"/>
  <c r="AJ382" i="1"/>
  <c r="AL382" i="1"/>
  <c r="AL379" i="1"/>
  <c r="AJ379" i="1"/>
  <c r="AM379" i="1"/>
  <c r="AK379" i="1"/>
  <c r="AL352" i="1"/>
  <c r="AJ352" i="1"/>
  <c r="AM352" i="1"/>
  <c r="AK352" i="1"/>
  <c r="AL348" i="1"/>
  <c r="AJ348" i="1"/>
  <c r="AM348" i="1"/>
  <c r="AK348" i="1"/>
  <c r="AL344" i="1"/>
  <c r="AJ344" i="1"/>
  <c r="AM344" i="1"/>
  <c r="AK344" i="1"/>
  <c r="AM339" i="1"/>
  <c r="AK339" i="1"/>
  <c r="AJ339" i="1"/>
  <c r="AL339" i="1"/>
  <c r="AL336" i="1"/>
  <c r="AJ336" i="1"/>
  <c r="AM336" i="1"/>
  <c r="AK336" i="1"/>
  <c r="AM320" i="1"/>
  <c r="AK320" i="1"/>
  <c r="AJ320" i="1"/>
  <c r="AL320" i="1"/>
  <c r="AL317" i="1"/>
  <c r="AJ317" i="1"/>
  <c r="AM317" i="1"/>
  <c r="AK317" i="1"/>
  <c r="AM304" i="1"/>
  <c r="AK304" i="1"/>
  <c r="AJ304" i="1"/>
  <c r="AL304" i="1"/>
  <c r="AM294" i="1"/>
  <c r="AK294" i="1"/>
  <c r="AJ294" i="1"/>
  <c r="AL294" i="1"/>
  <c r="AM288" i="1"/>
  <c r="AK288" i="1"/>
  <c r="AJ288" i="1"/>
  <c r="AL288" i="1"/>
  <c r="AL285" i="1"/>
  <c r="AJ285" i="1"/>
  <c r="AM285" i="1"/>
  <c r="AK285" i="1"/>
  <c r="AM272" i="1"/>
  <c r="AK272" i="1"/>
  <c r="AJ272" i="1"/>
  <c r="AL272" i="1"/>
  <c r="AL269" i="1"/>
  <c r="AJ269" i="1"/>
  <c r="AM269" i="1"/>
  <c r="AK269" i="1"/>
  <c r="AM254" i="1"/>
  <c r="AK254" i="1"/>
  <c r="AJ254" i="1"/>
  <c r="AL254" i="1"/>
  <c r="AL251" i="1"/>
  <c r="AJ251" i="1"/>
  <c r="AM251" i="1"/>
  <c r="AK251" i="1"/>
  <c r="AM238" i="1"/>
  <c r="AK238" i="1"/>
  <c r="AJ238" i="1"/>
  <c r="AL238" i="1"/>
  <c r="AL215" i="1"/>
  <c r="AJ215" i="1"/>
  <c r="AM215" i="1"/>
  <c r="AK215" i="1"/>
  <c r="AL207" i="1"/>
  <c r="AJ207" i="1"/>
  <c r="AM207" i="1"/>
  <c r="AK207" i="1"/>
  <c r="P171" i="1"/>
  <c r="AL129" i="1"/>
  <c r="AJ129" i="1"/>
  <c r="AM129" i="1"/>
  <c r="AK129" i="1"/>
  <c r="AL127" i="1"/>
  <c r="AJ127" i="1"/>
  <c r="AK127" i="1"/>
  <c r="AM127" i="1"/>
  <c r="Z130" i="1"/>
  <c r="O131" i="1"/>
  <c r="T131" i="1"/>
  <c r="M131" i="1"/>
  <c r="Q131" i="1"/>
  <c r="S131" i="1"/>
  <c r="AL41" i="1"/>
  <c r="AJ41" i="1"/>
  <c r="AK41" i="1"/>
  <c r="AM41" i="1"/>
  <c r="AG39" i="1"/>
  <c r="AE39" i="1"/>
  <c r="AI39" i="1"/>
  <c r="AL287" i="1"/>
  <c r="AJ287" i="1"/>
  <c r="AK287" i="1"/>
  <c r="AM287" i="1"/>
  <c r="AL279" i="1"/>
  <c r="AJ279" i="1"/>
  <c r="AK279" i="1"/>
  <c r="AM279" i="1"/>
  <c r="AL271" i="1"/>
  <c r="AJ271" i="1"/>
  <c r="AK271" i="1"/>
  <c r="AM271" i="1"/>
  <c r="AL263" i="1"/>
  <c r="AJ263" i="1"/>
  <c r="AK263" i="1"/>
  <c r="AM263" i="1"/>
  <c r="AL253" i="1"/>
  <c r="AJ253" i="1"/>
  <c r="AK253" i="1"/>
  <c r="AM253" i="1"/>
  <c r="AL245" i="1"/>
  <c r="AJ245" i="1"/>
  <c r="AK245" i="1"/>
  <c r="AM245" i="1"/>
  <c r="AL237" i="1"/>
  <c r="AJ237" i="1"/>
  <c r="AK237" i="1"/>
  <c r="AM237" i="1"/>
  <c r="AL233" i="1"/>
  <c r="AJ233" i="1"/>
  <c r="AK233" i="1"/>
  <c r="AM233" i="1"/>
  <c r="AM180" i="1"/>
  <c r="AK180" i="1"/>
  <c r="AL180" i="1"/>
  <c r="AJ180" i="1"/>
  <c r="O183" i="1"/>
  <c r="AM159" i="1"/>
  <c r="AK159" i="1"/>
  <c r="AL159" i="1"/>
  <c r="AJ159" i="1"/>
  <c r="O161" i="1"/>
  <c r="AM139" i="1"/>
  <c r="AK139" i="1"/>
  <c r="AL139" i="1"/>
  <c r="AJ139" i="1"/>
  <c r="O141" i="1"/>
  <c r="AM119" i="1"/>
  <c r="AK119" i="1"/>
  <c r="AJ119" i="1"/>
  <c r="AL119" i="1"/>
  <c r="L121" i="1"/>
  <c r="O121" i="1"/>
  <c r="AM96" i="1"/>
  <c r="AK96" i="1"/>
  <c r="AL96" i="1"/>
  <c r="AJ96" i="1"/>
  <c r="AM92" i="1"/>
  <c r="AK92" i="1"/>
  <c r="AL92" i="1"/>
  <c r="AJ92" i="1"/>
  <c r="T98" i="1"/>
  <c r="L98" i="1"/>
  <c r="AM71" i="1"/>
  <c r="AK71" i="1"/>
  <c r="AL71" i="1"/>
  <c r="AJ71" i="1"/>
  <c r="P75" i="1"/>
  <c r="Q75" i="1"/>
  <c r="AM51" i="1"/>
  <c r="AK51" i="1"/>
  <c r="AJ51" i="1"/>
  <c r="AL51" i="1"/>
  <c r="P54" i="1"/>
  <c r="Q54" i="1"/>
  <c r="AM31" i="1"/>
  <c r="AK31" i="1"/>
  <c r="AJ31" i="1"/>
  <c r="AL31" i="1"/>
  <c r="T34" i="1"/>
  <c r="AM9" i="1"/>
  <c r="AK9" i="1"/>
  <c r="AJ9" i="1"/>
  <c r="AL9" i="1"/>
  <c r="T13" i="1"/>
  <c r="AL386" i="1"/>
  <c r="AJ386" i="1"/>
  <c r="AM386" i="1"/>
  <c r="AK386" i="1"/>
  <c r="AL362" i="1"/>
  <c r="AJ362" i="1"/>
  <c r="AK362" i="1"/>
  <c r="AM362" i="1"/>
  <c r="AM214" i="1"/>
  <c r="AK214" i="1"/>
  <c r="AJ214" i="1"/>
  <c r="AL214" i="1"/>
  <c r="AM206" i="1"/>
  <c r="AK206" i="1"/>
  <c r="AJ206" i="1"/>
  <c r="AL206" i="1"/>
  <c r="P194" i="1"/>
  <c r="R171" i="1"/>
  <c r="AL149" i="1"/>
  <c r="AJ149" i="1"/>
  <c r="AM149" i="1"/>
  <c r="AK149" i="1"/>
  <c r="AL147" i="1"/>
  <c r="AJ147" i="1"/>
  <c r="AM147" i="1"/>
  <c r="AK147" i="1"/>
  <c r="Z150" i="1"/>
  <c r="O151" i="1"/>
  <c r="T151" i="1"/>
  <c r="M151" i="1"/>
  <c r="Q151" i="1"/>
  <c r="S151" i="1"/>
  <c r="N86" i="1"/>
  <c r="AL62" i="1"/>
  <c r="AJ62" i="1"/>
  <c r="AM62" i="1"/>
  <c r="AK62" i="1"/>
  <c r="AL60" i="1"/>
  <c r="AJ60" i="1"/>
  <c r="AM60" i="1"/>
  <c r="AK60" i="1"/>
  <c r="Z63" i="1"/>
  <c r="S64" i="1"/>
  <c r="O64" i="1"/>
  <c r="M64" i="1"/>
  <c r="Q64" i="1"/>
  <c r="T64" i="1"/>
  <c r="AL200" i="1"/>
  <c r="AJ200" i="1"/>
  <c r="AK200" i="1"/>
  <c r="AM200" i="1"/>
  <c r="P141" i="1"/>
  <c r="Q141" i="1"/>
  <c r="AM118" i="1"/>
  <c r="AK118" i="1"/>
  <c r="AJ118" i="1"/>
  <c r="AL118" i="1"/>
  <c r="M121" i="1"/>
  <c r="AM70" i="1"/>
  <c r="AK70" i="1"/>
  <c r="AL70" i="1"/>
  <c r="AJ70" i="1"/>
  <c r="T75" i="1"/>
  <c r="L75" i="1"/>
  <c r="AM52" i="1"/>
  <c r="AK52" i="1"/>
  <c r="AL52" i="1"/>
  <c r="AJ52" i="1"/>
  <c r="O54" i="1"/>
  <c r="AM32" i="1"/>
  <c r="AK32" i="1"/>
  <c r="AJ32" i="1"/>
  <c r="AL32" i="1"/>
  <c r="AM8" i="1"/>
  <c r="AK8" i="1"/>
  <c r="AJ8" i="1"/>
  <c r="AL8" i="1"/>
  <c r="P13" i="1"/>
  <c r="Q13" i="1"/>
  <c r="AG63" i="1" l="1"/>
  <c r="AE63" i="1"/>
  <c r="AI63" i="1" s="1"/>
  <c r="AL188" i="1"/>
  <c r="AJ188" i="1"/>
  <c r="AM188" i="1"/>
  <c r="AK188" i="1"/>
  <c r="AM91" i="1"/>
  <c r="AK91" i="1"/>
  <c r="AL91" i="1"/>
  <c r="AJ91" i="1"/>
  <c r="AM136" i="1"/>
  <c r="AK136" i="1"/>
  <c r="AL136" i="1"/>
  <c r="AJ136" i="1"/>
  <c r="AM177" i="1"/>
  <c r="AK177" i="1"/>
  <c r="AL177" i="1"/>
  <c r="AJ177" i="1"/>
  <c r="AL80" i="1"/>
  <c r="AJ80" i="1"/>
  <c r="AM80" i="1"/>
  <c r="AK80" i="1"/>
  <c r="AG170" i="1"/>
  <c r="AE170" i="1"/>
  <c r="AI170" i="1" s="1"/>
  <c r="AG43" i="1"/>
  <c r="AE43" i="1"/>
  <c r="AI43" i="1" s="1"/>
  <c r="AL126" i="1"/>
  <c r="AJ126" i="1"/>
  <c r="AK126" i="1"/>
  <c r="AM126" i="1"/>
  <c r="AM69" i="1"/>
  <c r="AK69" i="1"/>
  <c r="AL69" i="1"/>
  <c r="AJ69" i="1"/>
  <c r="AL103" i="1"/>
  <c r="AJ103" i="1"/>
  <c r="AM103" i="1"/>
  <c r="AK103" i="1"/>
  <c r="AG193" i="1"/>
  <c r="AE193" i="1"/>
  <c r="AI193" i="1" s="1"/>
  <c r="AM7" i="1"/>
  <c r="AK7" i="1"/>
  <c r="AJ7" i="1"/>
  <c r="AL7" i="1"/>
  <c r="AE33" i="1"/>
  <c r="AI33" i="1" s="1"/>
  <c r="AG33" i="1"/>
  <c r="AE97" i="1"/>
  <c r="AI97" i="1" s="1"/>
  <c r="AG97" i="1"/>
  <c r="AE120" i="1"/>
  <c r="AI120" i="1" s="1"/>
  <c r="AG120" i="1"/>
  <c r="AE140" i="1"/>
  <c r="AI140" i="1" s="1"/>
  <c r="AG140" i="1"/>
  <c r="AE160" i="1"/>
  <c r="AI160" i="1" s="1"/>
  <c r="AG160" i="1"/>
  <c r="AE182" i="1"/>
  <c r="AI182" i="1" s="1"/>
  <c r="AG182" i="1"/>
  <c r="AG150" i="1"/>
  <c r="AE150" i="1"/>
  <c r="AI150" i="1" s="1"/>
  <c r="AL39" i="1"/>
  <c r="AJ39" i="1"/>
  <c r="AK39" i="1"/>
  <c r="AM39" i="1"/>
  <c r="AG130" i="1"/>
  <c r="AE130" i="1"/>
  <c r="AI130" i="1" s="1"/>
  <c r="AE53" i="1"/>
  <c r="AI53" i="1" s="1"/>
  <c r="AG53" i="1"/>
  <c r="AE74" i="1"/>
  <c r="AI74" i="1" s="1"/>
  <c r="AG74" i="1"/>
  <c r="AG23" i="1"/>
  <c r="AE23" i="1"/>
  <c r="AI23" i="1" s="1"/>
  <c r="AG109" i="1"/>
  <c r="AE109" i="1"/>
  <c r="AI109" i="1" s="1"/>
  <c r="AE12" i="1"/>
  <c r="AI12" i="1" s="1"/>
  <c r="AG12" i="1"/>
  <c r="AM29" i="1"/>
  <c r="AK29" i="1"/>
  <c r="AJ29" i="1"/>
  <c r="AL29" i="1"/>
  <c r="AM116" i="1"/>
  <c r="AK116" i="1"/>
  <c r="AJ116" i="1"/>
  <c r="AL116" i="1"/>
  <c r="AM156" i="1"/>
  <c r="AK156" i="1"/>
  <c r="AL156" i="1"/>
  <c r="AJ156" i="1"/>
  <c r="AL59" i="1"/>
  <c r="AJ59" i="1"/>
  <c r="AM59" i="1"/>
  <c r="AK59" i="1"/>
  <c r="AL146" i="1"/>
  <c r="AJ146" i="1"/>
  <c r="AM146" i="1"/>
  <c r="AK146" i="1"/>
  <c r="AM49" i="1"/>
  <c r="AK49" i="1"/>
  <c r="AJ49" i="1"/>
  <c r="AL49" i="1"/>
  <c r="AL18" i="1"/>
  <c r="AJ18" i="1"/>
  <c r="AK18" i="1"/>
  <c r="AM18" i="1"/>
  <c r="AL166" i="1"/>
  <c r="AJ166" i="1"/>
  <c r="AM166" i="1"/>
  <c r="AK166" i="1"/>
</calcChain>
</file>

<file path=xl/sharedStrings.xml><?xml version="1.0" encoding="utf-8"?>
<sst xmlns="http://schemas.openxmlformats.org/spreadsheetml/2006/main" count="1290" uniqueCount="248">
  <si>
    <t>West Screenline</t>
  </si>
  <si>
    <t>Eastbound - Inbound</t>
  </si>
  <si>
    <t>Observed Flow (VEH)</t>
  </si>
  <si>
    <t>Modelled Flow (VEH)</t>
  </si>
  <si>
    <t>Difference (num)</t>
  </si>
  <si>
    <t>Difference (%)</t>
  </si>
  <si>
    <t>Pass / Fail</t>
  </si>
  <si>
    <t>A Node</t>
  </si>
  <si>
    <t>B Node</t>
  </si>
  <si>
    <t>C Node</t>
  </si>
  <si>
    <t>Road Name</t>
  </si>
  <si>
    <t>Concatenate</t>
  </si>
  <si>
    <t xml:space="preserve"> </t>
  </si>
  <si>
    <t>Car</t>
  </si>
  <si>
    <t>LGV</t>
  </si>
  <si>
    <t>HGV</t>
  </si>
  <si>
    <t>Obs</t>
  </si>
  <si>
    <t>Taxi</t>
  </si>
  <si>
    <t>Emp Bus</t>
  </si>
  <si>
    <t>Comm</t>
  </si>
  <si>
    <t>Edu</t>
  </si>
  <si>
    <t>Other</t>
  </si>
  <si>
    <t>OGV1</t>
  </si>
  <si>
    <t>OGV2 P</t>
  </si>
  <si>
    <t>OGV2</t>
  </si>
  <si>
    <t>Mod</t>
  </si>
  <si>
    <t>Total</t>
  </si>
  <si>
    <t>GEH</t>
  </si>
  <si>
    <t>Flow</t>
  </si>
  <si>
    <t>GEH &lt; 5</t>
  </si>
  <si>
    <t>GEH &lt; 10</t>
  </si>
  <si>
    <t>GEH &lt; 7</t>
  </si>
  <si>
    <t>GEH &gt;10</t>
  </si>
  <si>
    <t>R336 Barna Road</t>
  </si>
  <si>
    <t>Cappagh Road</t>
  </si>
  <si>
    <t>Rahoon Road</t>
  </si>
  <si>
    <t>Letteragh Road</t>
  </si>
  <si>
    <t>N59 Clifden Road</t>
  </si>
  <si>
    <t>Screenline Total</t>
  </si>
  <si>
    <t>Westbound - Outbound</t>
  </si>
  <si>
    <t>R338 Screenline</t>
  </si>
  <si>
    <t>R336 Salthill Road</t>
  </si>
  <si>
    <t>Dr Mannix Road</t>
  </si>
  <si>
    <t>Taylor's Hill Road</t>
  </si>
  <si>
    <t>Inishannagh Park</t>
  </si>
  <si>
    <t>River Corrib Screenline</t>
  </si>
  <si>
    <t>Eastbound</t>
  </si>
  <si>
    <t>Wolfe Tone Bridge</t>
  </si>
  <si>
    <t>William O'Brien Bridge</t>
  </si>
  <si>
    <t>Salmon Weir Bridge</t>
  </si>
  <si>
    <t>Quincentenary Bridge Upper</t>
  </si>
  <si>
    <t>Westbound</t>
  </si>
  <si>
    <t>Ballinfoyle Screenline</t>
  </si>
  <si>
    <t>Eastbound - Outbound</t>
  </si>
  <si>
    <t>Lough Atalia Road</t>
  </si>
  <si>
    <t>R339 College Road</t>
  </si>
  <si>
    <t>R338 Moneenageisha Road</t>
  </si>
  <si>
    <t>N6 Bothar na dTreabh</t>
  </si>
  <si>
    <t>N84 Headford Road</t>
  </si>
  <si>
    <t>Westbound - Inbound</t>
  </si>
  <si>
    <t>East Screenline</t>
  </si>
  <si>
    <t>R338 Coast Road</t>
  </si>
  <si>
    <t>R446 (Cartron)</t>
  </si>
  <si>
    <t>N6 (Coolagh)</t>
  </si>
  <si>
    <t>R339 (Briarhill)</t>
  </si>
  <si>
    <t>N17 Tuam Road</t>
  </si>
  <si>
    <t>Castlebar Screenline</t>
  </si>
  <si>
    <t>Southbound - Inbound</t>
  </si>
  <si>
    <t>B71 - southbound (MCC 12 used)</t>
  </si>
  <si>
    <t>ATC 219 - N5 near Ballymacrath (Southbound)</t>
  </si>
  <si>
    <t>ATC 218 - N84 Ballinrobe Road (Southbound)</t>
  </si>
  <si>
    <t>ATC 216 - N60 between Breaffy and Drumalaheen (Eastbound)</t>
  </si>
  <si>
    <t>Northbound - Outbound</t>
  </si>
  <si>
    <t>B71 - northbound (MCC 12 used)</t>
  </si>
  <si>
    <t>ATC 219 - N5 near Ballymacrath (Northbound)</t>
  </si>
  <si>
    <t>ATC 218 - N84 Ballinrobe Road (Northbound)</t>
  </si>
  <si>
    <t>ATC 216 - N60 between Breaffy and Drumalaheen (Westbound)</t>
  </si>
  <si>
    <t>Loughrea Screenline</t>
  </si>
  <si>
    <t>Southbound - Outbound</t>
  </si>
  <si>
    <t>B19 Loughrea, Barrack St. East of Cathedral WB</t>
  </si>
  <si>
    <t>B19 Moore Street SB</t>
  </si>
  <si>
    <t>B2 Site F5 - southbound</t>
  </si>
  <si>
    <t>B2 Site T7 - southbound</t>
  </si>
  <si>
    <t>Northbound - Inbound</t>
  </si>
  <si>
    <t>B19 Loughrea, Barrack St. East of Cathedral EB</t>
  </si>
  <si>
    <t>B19 Moore Street NB</t>
  </si>
  <si>
    <t>B2 Site F5 - northbound</t>
  </si>
  <si>
    <t>B2 Site T7 - northbound</t>
  </si>
  <si>
    <t>Outer West Screenline</t>
  </si>
  <si>
    <t>ATC 215 - N59 south of Creggs Close (Northbound)</t>
  </si>
  <si>
    <t>ATC 214 - N26 Rehins Fort (Southbound)</t>
  </si>
  <si>
    <t>ATC 217 - N5 Clogher Cross (Eastbound)</t>
  </si>
  <si>
    <t>ATC 215 - N59 south of Creggs Close (Southbound)</t>
  </si>
  <si>
    <t>ATC 214 - N26 Rehins Fort (Northbound)</t>
  </si>
  <si>
    <t>ATC 217 - N5 Clogher Cross (Westbound)</t>
  </si>
  <si>
    <t>Outer East Screenline</t>
  </si>
  <si>
    <t>JTC 244 - from Arm B</t>
  </si>
  <si>
    <t>JTC 244 - from Arm C</t>
  </si>
  <si>
    <t>B83 - R284 (ATC Site 6) - NB</t>
  </si>
  <si>
    <t>B83 - R280 (ATC Site 15) - NB</t>
  </si>
  <si>
    <t>B83 - R207 (ATC Site 14) - NB</t>
  </si>
  <si>
    <t>JTC 244 - to Arm B</t>
  </si>
  <si>
    <t>JTC 244 - to Arm C</t>
  </si>
  <si>
    <t>B83 - R284 (ATC Site 6) - SB</t>
  </si>
  <si>
    <t>B83 - R280 (ATC Site 15) - SB</t>
  </si>
  <si>
    <t>B83 - R207 (ATC Site 14) - SB</t>
  </si>
  <si>
    <t>Individual Target Counts</t>
  </si>
  <si>
    <t>GEH &gt; 10</t>
  </si>
  <si>
    <t>ATC 211 - N59 Galway Road (Eastbound)</t>
  </si>
  <si>
    <t>ATC 211 - N59 Galway Road (Westbound)</t>
  </si>
  <si>
    <t>ATC 212 - N59 north of Clifden (Southbound)</t>
  </si>
  <si>
    <t>ATC 212 - N59 north of Clifden (Northbound)</t>
  </si>
  <si>
    <t>ATC 213 - N59 Newtowngore (Westbound)</t>
  </si>
  <si>
    <t>ATC 213 - N59 Newtowngore (Eastbound)</t>
  </si>
  <si>
    <t>ATC 220 - N5 Castlebar Road (Eastbound)</t>
  </si>
  <si>
    <t>ATC 220 - N5 Castlebar Road (Westbound)</t>
  </si>
  <si>
    <t>ATC 221 - R330 near Cluain Abhainn (Eastbound)</t>
  </si>
  <si>
    <t>ATC 221 - R330 near Cluain Abhainn (Westbound)</t>
  </si>
  <si>
    <t>ATC 222 - N59 between Carragh Close and The Well Field (Southbound)</t>
  </si>
  <si>
    <t>ATC 222 - N59 between Carragh Close and The Well Field (Northbound)</t>
  </si>
  <si>
    <t>ATC 223 - R250 near Sallaghagraine (Eastbound)</t>
  </si>
  <si>
    <t>ATC 223 - R250 near Sallaghagraine (Westbound)</t>
  </si>
  <si>
    <t>ATC 224 - N3 Ballyhanna (Westbound)</t>
  </si>
  <si>
    <t>ATC 224 - N3 Ballyhanna (Eastbound)</t>
  </si>
  <si>
    <t>Site 57 - B24 Northbound</t>
  </si>
  <si>
    <t>Site 57 - B24 Southbound</t>
  </si>
  <si>
    <t>Site 59 - B24 Eastbound</t>
  </si>
  <si>
    <t>Site 59 - B24 Westbound</t>
  </si>
  <si>
    <t>Site 46 - B24 Northbound</t>
  </si>
  <si>
    <t>Site 46 - B24 Southbound</t>
  </si>
  <si>
    <t>Site 12 - B24 Northbound</t>
  </si>
  <si>
    <t>Site 12 - B24 Southbound</t>
  </si>
  <si>
    <t>Site 14 - B24 Northbound</t>
  </si>
  <si>
    <t>Site 14 - B24 Southbound</t>
  </si>
  <si>
    <t>Site 40 - B24 Northbound</t>
  </si>
  <si>
    <t>Site 40 - B24 Southbound</t>
  </si>
  <si>
    <t>Site 35 - B24 Eastbound</t>
  </si>
  <si>
    <t>Site 35 - B24 Westbound</t>
  </si>
  <si>
    <t>Site 38 - B24 Northbound</t>
  </si>
  <si>
    <t>Site 38 - B24 Southbound</t>
  </si>
  <si>
    <t>Site 20 - B24 Northbound</t>
  </si>
  <si>
    <t>Site 20 - B24 Southbound</t>
  </si>
  <si>
    <t>Site 21 - B24 Northbound</t>
  </si>
  <si>
    <t>Site 21 - B24 Southbound</t>
  </si>
  <si>
    <t>Site 51 - B24 Northbound</t>
  </si>
  <si>
    <t>Site 51 - B24 Southbound</t>
  </si>
  <si>
    <t>Site 22 - B24 Southbound</t>
  </si>
  <si>
    <t>Site 22 - B24 Northbound</t>
  </si>
  <si>
    <t>Site 56 - B24 Northbound</t>
  </si>
  <si>
    <t>Site 56 - B24 Southbound</t>
  </si>
  <si>
    <t>Site 33 - B24 Eastbound</t>
  </si>
  <si>
    <t>Site 33 - B24 Westbound</t>
  </si>
  <si>
    <t>Site 34 - B24 Northbound</t>
  </si>
  <si>
    <t>Site 34 - B24 Southbound</t>
  </si>
  <si>
    <t>Site 30 - B24 Northbound</t>
  </si>
  <si>
    <t>Site 30 - B24 Southbound</t>
  </si>
  <si>
    <t>Site 28 - B24 Northbound</t>
  </si>
  <si>
    <t>Site 28 - B24 Southbound</t>
  </si>
  <si>
    <t>Site 31 - B24 Northbound</t>
  </si>
  <si>
    <t>Site 31 - B24 Southbound</t>
  </si>
  <si>
    <t>Site 25 - B24 Northbound</t>
  </si>
  <si>
    <t>Site 25 - B24 Southbound</t>
  </si>
  <si>
    <t>Site 26 - B24 Eastbound</t>
  </si>
  <si>
    <t>Site 26 - B24 Westbound</t>
  </si>
  <si>
    <t>Site 23 - B24 Eastbound</t>
  </si>
  <si>
    <t>Site 23 - B24 Westbound</t>
  </si>
  <si>
    <t>Site 24 - B24 Northbound</t>
  </si>
  <si>
    <t>Site 24 - B24 Southbound</t>
  </si>
  <si>
    <t>Site 41 - B24 Southbound</t>
  </si>
  <si>
    <t>Site 41 - B24 Northbound</t>
  </si>
  <si>
    <t>Site 4 - B24 Eastbound</t>
  </si>
  <si>
    <t>Site 5 - B24 Eastbound</t>
  </si>
  <si>
    <t>Site 4 - B24 Westbound</t>
  </si>
  <si>
    <t>Site 5 - B24 Westbound</t>
  </si>
  <si>
    <t>Site 13 - B24 Northbound</t>
  </si>
  <si>
    <t>Site 13 - B24 Southbound</t>
  </si>
  <si>
    <t>Site 58 - B24 Northbound</t>
  </si>
  <si>
    <t>Site 58 - B24 Southbound</t>
  </si>
  <si>
    <t>Site 7 - B24 Northbound</t>
  </si>
  <si>
    <t>Site 7 - B24 Southbound</t>
  </si>
  <si>
    <t>Site 8 - B24 Northbound</t>
  </si>
  <si>
    <t>Site 8 - B24 Southbound</t>
  </si>
  <si>
    <t>Site 9 - B24 Westbound</t>
  </si>
  <si>
    <t>Site 9 - B24 Eastbound</t>
  </si>
  <si>
    <t>Site 10 - B24 Northbound</t>
  </si>
  <si>
    <t>Site 10 - B24 Southbound</t>
  </si>
  <si>
    <t>Site 15 - B24 Westbound</t>
  </si>
  <si>
    <t>Site 15 - B24 Eastbound</t>
  </si>
  <si>
    <t>Site 18 - B24 Northbound</t>
  </si>
  <si>
    <t>Site 18 - B24 Southbound</t>
  </si>
  <si>
    <t>B71 - N59 Westport to Mulranny (MCC 2) - WB</t>
  </si>
  <si>
    <t>B71 - N59 Westport to Mulranny (MCC 2) - EB</t>
  </si>
  <si>
    <t>B71 - N59 Westport to Mulranny (MCC 3) - WB</t>
  </si>
  <si>
    <t>B71 - N59 Westport to Mulranny (MCC 3) - EB</t>
  </si>
  <si>
    <t>B71 - N59 Westport to Mulranny (MCC 7) - EB/SB</t>
  </si>
  <si>
    <t>B71 - N59 Westport to Mulranny (MCC 7) - WB/NB</t>
  </si>
  <si>
    <t>B71 - N59/R317 junction (MCC 8) - To B71 - N59 North NB/WB</t>
  </si>
  <si>
    <t>B71 - N59/R317 junction (MCC 8) - From B71 - N59 North SB/EB</t>
  </si>
  <si>
    <t>B71 - N59/R317 junction (MCC 8) - To B71 - N59 South SB</t>
  </si>
  <si>
    <t>B71 - N59/R317 junction (MCC 8) - From B71 - N59 South NB</t>
  </si>
  <si>
    <t>B71 - N59/R317 junction (MCC 8) - To R317 EB/NB</t>
  </si>
  <si>
    <t>B71 - N59/R317 junction (MCC 8) - From R317 WB/SB</t>
  </si>
  <si>
    <t>B71 - N59/Castlebar Road junciton (MCC 9) - To B71 - N59 South SB</t>
  </si>
  <si>
    <t>B71 - N59/Castlebar Road junciton (MCC 9) - From Castlebar Road WB</t>
  </si>
  <si>
    <t>B71 - N59/Castlebar Road junciton (MCC 9) - To B71 - N59 (Main Street) NB</t>
  </si>
  <si>
    <t>B71 - N59/Castlebar Road junciton (MCC 9) - From B71 - N59 (Main Street) SB</t>
  </si>
  <si>
    <t>B71 - N59/Knockboy (MCC 9) - To B71 - N59 South SB</t>
  </si>
  <si>
    <t>B71 - N59/Knockboy (MCC 9) - From B71 - N59 South NB</t>
  </si>
  <si>
    <t>B71 - N59 (Newport Road)/Golf Course Road - B71 - N59 South SB</t>
  </si>
  <si>
    <t>B71 - N59 (Newport Road)/Golf Course Road - B71 - N59 South NB</t>
  </si>
  <si>
    <t>B83 - N4 (ATC Site 1) - NB</t>
  </si>
  <si>
    <t>B83 - N4 (ATC Site 1) - SB</t>
  </si>
  <si>
    <t>B83 - R284 (ATC Site 2) - NB</t>
  </si>
  <si>
    <t>B83 - R284 (ATC Site 2) - SB</t>
  </si>
  <si>
    <t>B83 - R284 (ATC Site 4) - EB</t>
  </si>
  <si>
    <t>B83 - R284 (ATC Site 4) - WB</t>
  </si>
  <si>
    <t>B83 - R290 (ATC Site 5) - EB</t>
  </si>
  <si>
    <t>B83 - R290 (ATC Site 5) - WB</t>
  </si>
  <si>
    <t>B83 - R294 (ATC Site 8) - EB</t>
  </si>
  <si>
    <t>B83 - R294 (ATC Site 8) - WB</t>
  </si>
  <si>
    <t>B83 - N4 (ATC Site 9) - EB</t>
  </si>
  <si>
    <t>B83 - N4 (ATC Site 9) - WB</t>
  </si>
  <si>
    <t>B83 - R284 (ATC Site 10) - NB</t>
  </si>
  <si>
    <t>B83 - R284 (ATC Site 10) - SB</t>
  </si>
  <si>
    <t>B83 - R201 (ATC Site 12) - EB</t>
  </si>
  <si>
    <t>B83 - R201 (ATC Site 12) - WB</t>
  </si>
  <si>
    <t>B83 - R202 (ATC Site 13) - EB</t>
  </si>
  <si>
    <t>B83 - R202 (ATC Site 13) - WB</t>
  </si>
  <si>
    <t>B83 - N4 (atc 3) - NB</t>
  </si>
  <si>
    <t>B83 - N4 (atc 3) - SB</t>
  </si>
  <si>
    <t>B83 - N4 (atc 7) - NB</t>
  </si>
  <si>
    <t>B83 - N4 (atc 7) - SB</t>
  </si>
  <si>
    <t>B83 - N15/N4 (Client JTC Results - Site 1) - To N4 SB</t>
  </si>
  <si>
    <t>B83 - N15/N4 (Client JTC Results - Site 1) - To N15 NB</t>
  </si>
  <si>
    <t>B83 - N15/Markievicz Road (Client JTC Results - Site 2) - From Markievicz Road WB</t>
  </si>
  <si>
    <t>B83 - N15/Markievicz Road (Client JTC Results - Site 2) - To N15(N) NB</t>
  </si>
  <si>
    <t>B19 Cross Street EB</t>
  </si>
  <si>
    <t>B19 Cross Street WB</t>
  </si>
  <si>
    <t>B19 O'Deas Hotel EB</t>
  </si>
  <si>
    <t>B19 O'Deas Hotel WB</t>
  </si>
  <si>
    <t>JTC 239 - to Arm B</t>
  </si>
  <si>
    <t>JTC 239 - from Arm B</t>
  </si>
  <si>
    <t>120840_120732_</t>
  </si>
  <si>
    <t>Site 16 - B24 Southbound</t>
  </si>
  <si>
    <t>50960_50962_</t>
  </si>
  <si>
    <t>Site 16 - B24 Northbound</t>
  </si>
  <si>
    <t>B83 - R299 (ATC Site 11) - NB</t>
  </si>
  <si>
    <t>B83 - R299 (ATC Site 11) - 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</si>
</sst>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A6A6A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8EA9DB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D966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3" fillId="3" borderId="1" xfId="0" applyFont="1" applyFill="1" applyBorder="1"/>
    <xf numFmtId="0" fontId="3" fillId="3" borderId="0" xfId="0" applyFont="1" applyFill="1" applyBorder="1"/>
    <xf numFmtId="1" fontId="3" fillId="3" borderId="1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9" fontId="3" fillId="3" borderId="1" xfId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" fontId="3" fillId="0" borderId="0" xfId="0" applyNumberFormat="1" applyFont="1" applyFill="1" applyBorder="1"/>
    <xf numFmtId="0" fontId="4" fillId="4" borderId="0" xfId="0" applyFont="1" applyFill="1" applyBorder="1" applyAlignment="1">
      <alignment horizontal="left"/>
    </xf>
    <xf numFmtId="0" fontId="3" fillId="4" borderId="0" xfId="0" applyFont="1" applyFill="1" applyBorder="1"/>
    <xf numFmtId="0" fontId="3" fillId="4" borderId="0" xfId="0" applyFont="1" applyFill="1" applyBorder="1" applyAlignment="1"/>
    <xf numFmtId="1" fontId="3" fillId="4" borderId="1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9" fontId="3" fillId="4" borderId="1" xfId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3" fillId="4" borderId="0" xfId="0" applyNumberFormat="1" applyFont="1" applyFill="1" applyBorder="1" applyAlignment="1">
      <alignment horizontal="center"/>
    </xf>
    <xf numFmtId="9" fontId="3" fillId="4" borderId="0" xfId="1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/>
    </xf>
    <xf numFmtId="0" fontId="3" fillId="5" borderId="0" xfId="0" applyFont="1" applyFill="1" applyBorder="1"/>
    <xf numFmtId="0" fontId="3" fillId="5" borderId="0" xfId="0" applyFont="1" applyFill="1" applyBorder="1" applyAlignment="1">
      <alignment horizontal="center"/>
    </xf>
    <xf numFmtId="1" fontId="3" fillId="3" borderId="1" xfId="0" applyNumberFormat="1" applyFont="1" applyFill="1" applyBorder="1" applyAlignment="1"/>
    <xf numFmtId="0" fontId="4" fillId="6" borderId="0" xfId="0" applyFont="1" applyFill="1" applyBorder="1"/>
    <xf numFmtId="0" fontId="4" fillId="6" borderId="0" xfId="0" applyFont="1" applyFill="1" applyBorder="1" applyAlignment="1"/>
    <xf numFmtId="0" fontId="4" fillId="6" borderId="0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/>
    <xf numFmtId="0" fontId="4" fillId="6" borderId="1" xfId="0" applyFont="1" applyFill="1" applyBorder="1" applyAlignment="1"/>
    <xf numFmtId="0" fontId="4" fillId="6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167"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96"/>
  <sheetViews>
    <sheetView tabSelected="1" zoomScale="60" zoomScaleNormal="60" workbookViewId="0"/>
  </sheetViews>
  <sheetFormatPr defaultColWidth="9.140625" defaultRowHeight="12.75" x14ac:dyDescent="0.2"/>
  <cols>
    <col min="1" max="3" width="9.140625" style="2"/>
    <col min="4" max="4" width="25.5703125" style="3" customWidth="1"/>
    <col min="5" max="5" width="15.140625" style="2" customWidth="1"/>
    <col min="6" max="6" width="5.5703125" style="2" customWidth="1"/>
    <col min="7" max="10" width="9.140625" style="4"/>
    <col min="11" max="11" width="2.7109375" style="4" customWidth="1"/>
    <col min="12" max="21" width="9.140625" style="4"/>
    <col min="22" max="22" width="2.7109375" style="4" customWidth="1"/>
    <col min="23" max="26" width="9.140625" style="4"/>
    <col min="27" max="27" width="2.7109375" style="4" customWidth="1"/>
    <col min="28" max="31" width="9.140625" style="4"/>
    <col min="32" max="32" width="2.7109375" style="4" customWidth="1"/>
    <col min="33" max="33" width="9.140625" style="4"/>
    <col min="34" max="34" width="2.7109375" style="4" customWidth="1"/>
    <col min="35" max="35" width="9.140625" style="4"/>
    <col min="36" max="36" width="10.140625" style="4" bestFit="1" customWidth="1"/>
    <col min="37" max="37" width="11" style="2" bestFit="1" customWidth="1"/>
    <col min="38" max="38" width="10.140625" style="2" bestFit="1" customWidth="1"/>
    <col min="39" max="39" width="11" style="2" bestFit="1" customWidth="1"/>
    <col min="40" max="16384" width="9.140625" style="2"/>
  </cols>
  <sheetData>
    <row r="1" spans="1:41" ht="15" x14ac:dyDescent="0.2">
      <c r="A1" s="1"/>
    </row>
    <row r="2" spans="1:41" ht="12.75" customHeight="1" x14ac:dyDescent="0.2">
      <c r="D2" s="5"/>
      <c r="E2" s="6"/>
    </row>
    <row r="4" spans="1:41" ht="12.75" customHeight="1" x14ac:dyDescent="0.2">
      <c r="A4" s="7" t="s">
        <v>0</v>
      </c>
      <c r="B4" s="7"/>
      <c r="C4" s="7"/>
      <c r="D4" s="8"/>
      <c r="E4" s="7"/>
      <c r="F4" s="7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1" ht="12.75" customHeight="1" x14ac:dyDescent="0.2">
      <c r="A5" s="7" t="s">
        <v>1</v>
      </c>
      <c r="B5" s="7"/>
      <c r="C5" s="7"/>
      <c r="D5" s="8"/>
      <c r="E5" s="7"/>
      <c r="F5" s="7"/>
      <c r="G5" s="10" t="s">
        <v>2</v>
      </c>
      <c r="H5" s="10"/>
      <c r="I5" s="10"/>
      <c r="J5" s="10"/>
      <c r="K5" s="9"/>
      <c r="L5" s="11" t="s">
        <v>3</v>
      </c>
      <c r="M5" s="12"/>
      <c r="N5" s="12"/>
      <c r="O5" s="12"/>
      <c r="P5" s="12"/>
      <c r="Q5" s="12"/>
      <c r="R5" s="12"/>
      <c r="S5" s="12"/>
      <c r="T5" s="12"/>
      <c r="U5" s="13"/>
      <c r="V5" s="9"/>
      <c r="W5" s="10" t="s">
        <v>4</v>
      </c>
      <c r="X5" s="10"/>
      <c r="Y5" s="10"/>
      <c r="Z5" s="10"/>
      <c r="AA5" s="9"/>
      <c r="AB5" s="10" t="s">
        <v>5</v>
      </c>
      <c r="AC5" s="10"/>
      <c r="AD5" s="10"/>
      <c r="AE5" s="10"/>
      <c r="AF5" s="9"/>
      <c r="AG5" s="9"/>
      <c r="AH5" s="9"/>
      <c r="AI5" s="10" t="s">
        <v>6</v>
      </c>
      <c r="AJ5" s="10"/>
    </row>
    <row r="6" spans="1:41" ht="12.75" customHeight="1" x14ac:dyDescent="0.2">
      <c r="A6" s="14" t="s">
        <v>7</v>
      </c>
      <c r="B6" s="14" t="s">
        <v>8</v>
      </c>
      <c r="C6" s="14" t="s">
        <v>9</v>
      </c>
      <c r="D6" s="15" t="s">
        <v>10</v>
      </c>
      <c r="E6" s="14" t="s">
        <v>11</v>
      </c>
      <c r="F6" s="7" t="s">
        <v>12</v>
      </c>
      <c r="G6" s="16" t="s">
        <v>13</v>
      </c>
      <c r="H6" s="16" t="s">
        <v>14</v>
      </c>
      <c r="I6" s="16" t="s">
        <v>15</v>
      </c>
      <c r="J6" s="16" t="s">
        <v>16</v>
      </c>
      <c r="K6" s="9"/>
      <c r="L6" s="16" t="s">
        <v>17</v>
      </c>
      <c r="M6" s="16" t="s">
        <v>18</v>
      </c>
      <c r="N6" s="16" t="s">
        <v>19</v>
      </c>
      <c r="O6" s="16" t="s">
        <v>20</v>
      </c>
      <c r="P6" s="16" t="s">
        <v>21</v>
      </c>
      <c r="Q6" s="16" t="s">
        <v>14</v>
      </c>
      <c r="R6" s="16" t="s">
        <v>22</v>
      </c>
      <c r="S6" s="16" t="s">
        <v>23</v>
      </c>
      <c r="T6" s="16" t="s">
        <v>24</v>
      </c>
      <c r="U6" s="16" t="s">
        <v>25</v>
      </c>
      <c r="V6" s="9"/>
      <c r="W6" s="16" t="s">
        <v>13</v>
      </c>
      <c r="X6" s="16" t="s">
        <v>14</v>
      </c>
      <c r="Y6" s="16" t="s">
        <v>15</v>
      </c>
      <c r="Z6" s="16" t="s">
        <v>26</v>
      </c>
      <c r="AA6" s="9"/>
      <c r="AB6" s="16" t="s">
        <v>13</v>
      </c>
      <c r="AC6" s="16" t="s">
        <v>14</v>
      </c>
      <c r="AD6" s="16" t="s">
        <v>15</v>
      </c>
      <c r="AE6" s="16" t="s">
        <v>26</v>
      </c>
      <c r="AF6" s="9"/>
      <c r="AG6" s="16" t="s">
        <v>27</v>
      </c>
      <c r="AH6" s="9"/>
      <c r="AI6" s="16" t="s">
        <v>28</v>
      </c>
      <c r="AJ6" s="16" t="s">
        <v>29</v>
      </c>
      <c r="AK6" s="16" t="s">
        <v>30</v>
      </c>
      <c r="AL6" s="16" t="s">
        <v>31</v>
      </c>
      <c r="AM6" s="16" t="s">
        <v>32</v>
      </c>
      <c r="AN6" s="17"/>
    </row>
    <row r="7" spans="1:41" ht="12.75" customHeight="1" x14ac:dyDescent="0.2">
      <c r="A7" s="18">
        <v>50129</v>
      </c>
      <c r="B7" s="18">
        <v>51417</v>
      </c>
      <c r="C7" s="18"/>
      <c r="D7" s="19" t="s">
        <v>33</v>
      </c>
      <c r="E7" s="20" t="str">
        <f t="shared" ref="E7:E11" si="0">A7&amp;"_"&amp;B7&amp;"_"&amp;C7</f>
        <v>50129_51417_</v>
      </c>
      <c r="F7" s="21" t="s">
        <v>12</v>
      </c>
      <c r="G7" s="22">
        <v>307</v>
      </c>
      <c r="H7" s="22">
        <v>98</v>
      </c>
      <c r="I7" s="22">
        <v>10</v>
      </c>
      <c r="J7" s="22">
        <f t="shared" ref="J7:J11" si="1">G7+H7+I7</f>
        <v>415</v>
      </c>
      <c r="K7" s="21"/>
      <c r="L7" s="22">
        <v>11.03</v>
      </c>
      <c r="M7" s="22">
        <v>48.03</v>
      </c>
      <c r="N7" s="22">
        <v>41.28</v>
      </c>
      <c r="O7" s="22">
        <v>1.04</v>
      </c>
      <c r="P7" s="22">
        <v>205.85</v>
      </c>
      <c r="Q7" s="22">
        <v>98.01</v>
      </c>
      <c r="R7" s="22">
        <v>7.8439999999999994</v>
      </c>
      <c r="S7" s="22">
        <v>4.0000000000000001E-3</v>
      </c>
      <c r="T7" s="22">
        <v>1.056</v>
      </c>
      <c r="U7" s="22">
        <f>L7+M7+N7+O7+P7+Q7+R7+S7+T7</f>
        <v>414.14400000000001</v>
      </c>
      <c r="V7" s="23"/>
      <c r="W7" s="22">
        <f>(L7+M7+N7+O7+P7)-G7</f>
        <v>0.23000000000001819</v>
      </c>
      <c r="X7" s="22">
        <f>Q7-H7</f>
        <v>1.0000000000005116E-2</v>
      </c>
      <c r="Y7" s="22">
        <f>(R7+S7+T7)-I7</f>
        <v>-1.0960000000000001</v>
      </c>
      <c r="Z7" s="22">
        <f>U7-J7</f>
        <v>-0.85599999999999454</v>
      </c>
      <c r="AA7" s="23"/>
      <c r="AB7" s="24">
        <f>W7/G7</f>
        <v>7.4918566775250225E-4</v>
      </c>
      <c r="AC7" s="24">
        <f>X7/H7</f>
        <v>1.0204081632658282E-4</v>
      </c>
      <c r="AD7" s="24">
        <f>Y7/I7</f>
        <v>-0.1096</v>
      </c>
      <c r="AE7" s="24">
        <f>Z7/J7</f>
        <v>-2.0626506024096253E-3</v>
      </c>
      <c r="AF7" s="23"/>
      <c r="AG7" s="25">
        <f>((2*(Z7^2))/(J7+U7))^0.5</f>
        <v>4.2041071981502733E-2</v>
      </c>
      <c r="AH7" s="23"/>
      <c r="AI7" s="18" t="str">
        <f>IF(J7&lt;700,IF(((Z7^2)^0.5)&lt;=100,"Pass","Fail"),IF(J7&lt;2700,IF(((AE7^2)^0.5)&lt;=0.15,"Pass","Fail"),IF(Z7&lt;400,"Pass","Fail")))</f>
        <v>Pass</v>
      </c>
      <c r="AJ7" s="18" t="str">
        <f>IF(AG7&lt;=5,"Pass","Fail")</f>
        <v>Pass</v>
      </c>
      <c r="AK7" s="18" t="str">
        <f t="shared" ref="AK7:AK11" si="2">IF(AG7&lt;=10,"Pass","Fail")</f>
        <v>Pass</v>
      </c>
      <c r="AL7" s="18" t="str">
        <f t="shared" ref="AL7:AL11" si="3">IF(AG7&lt;=7,"Pass","Fail")</f>
        <v>Pass</v>
      </c>
      <c r="AM7" s="18" t="str">
        <f>IF(AG7&gt;10,"Yes","No")</f>
        <v>No</v>
      </c>
      <c r="AN7" s="26"/>
      <c r="AO7" s="26"/>
    </row>
    <row r="8" spans="1:41" ht="12.75" customHeight="1" x14ac:dyDescent="0.2">
      <c r="A8" s="18">
        <v>51324</v>
      </c>
      <c r="B8" s="18">
        <v>50844</v>
      </c>
      <c r="C8" s="18"/>
      <c r="D8" s="19" t="s">
        <v>34</v>
      </c>
      <c r="E8" s="20" t="str">
        <f t="shared" si="0"/>
        <v>51324_50844_</v>
      </c>
      <c r="F8" s="21" t="s">
        <v>12</v>
      </c>
      <c r="G8" s="22">
        <v>9</v>
      </c>
      <c r="H8" s="22">
        <v>2</v>
      </c>
      <c r="I8" s="22">
        <v>1</v>
      </c>
      <c r="J8" s="22">
        <f t="shared" si="1"/>
        <v>12</v>
      </c>
      <c r="K8" s="21"/>
      <c r="L8" s="22">
        <v>0.41</v>
      </c>
      <c r="M8" s="22">
        <v>0.48</v>
      </c>
      <c r="N8" s="22">
        <v>0.87</v>
      </c>
      <c r="O8" s="22">
        <v>0.01</v>
      </c>
      <c r="P8" s="22">
        <v>6.92</v>
      </c>
      <c r="Q8" s="22">
        <v>0</v>
      </c>
      <c r="R8" s="22">
        <v>0</v>
      </c>
      <c r="S8" s="22">
        <v>0</v>
      </c>
      <c r="T8" s="22">
        <v>0</v>
      </c>
      <c r="U8" s="22">
        <f t="shared" ref="U8:U11" si="4">L8+M8+N8+O8+P8+Q8+R8+S8+T8</f>
        <v>8.69</v>
      </c>
      <c r="V8" s="23"/>
      <c r="W8" s="22">
        <f t="shared" ref="W8:W11" si="5">(L8+M8+N8+O8+P8)-G8</f>
        <v>-0.3100000000000005</v>
      </c>
      <c r="X8" s="22">
        <f t="shared" ref="X8:X11" si="6">Q8-H8</f>
        <v>-2</v>
      </c>
      <c r="Y8" s="22">
        <f t="shared" ref="Y8:Y11" si="7">(R8+S8+T8)-I8</f>
        <v>-1</v>
      </c>
      <c r="Z8" s="22">
        <f t="shared" ref="Z8:Z11" si="8">U8-J8</f>
        <v>-3.3100000000000005</v>
      </c>
      <c r="AA8" s="23"/>
      <c r="AB8" s="24">
        <f t="shared" ref="AB8:AE12" si="9">W8/G8</f>
        <v>-3.44444444444445E-2</v>
      </c>
      <c r="AC8" s="24">
        <f t="shared" si="9"/>
        <v>-1</v>
      </c>
      <c r="AD8" s="24">
        <f t="shared" si="9"/>
        <v>-1</v>
      </c>
      <c r="AE8" s="24">
        <f t="shared" si="9"/>
        <v>-0.27583333333333337</v>
      </c>
      <c r="AF8" s="23"/>
      <c r="AG8" s="25">
        <f t="shared" ref="AG8:AG11" si="10">((2*(Z8^2))/(J8+U8))^0.5</f>
        <v>1.0291122462911464</v>
      </c>
      <c r="AH8" s="23"/>
      <c r="AI8" s="18" t="str">
        <f t="shared" ref="AI8:AI11" si="11">IF(J8&lt;700,IF(((Z8^2)^0.5)&lt;=100,"Pass","Fail"),IF(J8&lt;2700,IF(((AE8^2)^0.5)&lt;=0.15,"Pass","Fail"),IF(Z8&lt;400,"Pass","Fail")))</f>
        <v>Pass</v>
      </c>
      <c r="AJ8" s="18" t="str">
        <f t="shared" ref="AJ8:AJ11" si="12">IF(AG8&lt;=5,"Pass","Fail")</f>
        <v>Pass</v>
      </c>
      <c r="AK8" s="18" t="str">
        <f t="shared" si="2"/>
        <v>Pass</v>
      </c>
      <c r="AL8" s="18" t="str">
        <f t="shared" si="3"/>
        <v>Pass</v>
      </c>
      <c r="AM8" s="18" t="str">
        <f t="shared" ref="AM8:AM11" si="13">IF(AG8&gt;10,"Yes","No")</f>
        <v>No</v>
      </c>
      <c r="AN8" s="26"/>
      <c r="AO8" s="26"/>
    </row>
    <row r="9" spans="1:41" ht="12.75" customHeight="1" x14ac:dyDescent="0.2">
      <c r="A9" s="18">
        <v>51428</v>
      </c>
      <c r="B9" s="18">
        <v>51427</v>
      </c>
      <c r="C9" s="18"/>
      <c r="D9" s="19" t="s">
        <v>35</v>
      </c>
      <c r="E9" s="20" t="str">
        <f t="shared" si="0"/>
        <v>51428_51427_</v>
      </c>
      <c r="F9" s="21" t="s">
        <v>12</v>
      </c>
      <c r="G9" s="22">
        <v>36</v>
      </c>
      <c r="H9" s="22">
        <v>3</v>
      </c>
      <c r="I9" s="22">
        <v>1</v>
      </c>
      <c r="J9" s="22">
        <f t="shared" si="1"/>
        <v>40</v>
      </c>
      <c r="K9" s="21"/>
      <c r="L9" s="22">
        <v>1.44</v>
      </c>
      <c r="M9" s="22">
        <v>5.14</v>
      </c>
      <c r="N9" s="22">
        <v>3.88</v>
      </c>
      <c r="O9" s="22">
        <v>0.13</v>
      </c>
      <c r="P9" s="22">
        <v>25.46</v>
      </c>
      <c r="Q9" s="22">
        <v>3</v>
      </c>
      <c r="R9" s="22">
        <v>6.8000000000000005E-2</v>
      </c>
      <c r="S9" s="22">
        <v>0</v>
      </c>
      <c r="T9" s="22">
        <v>8.0000000000000002E-3</v>
      </c>
      <c r="U9" s="22">
        <f t="shared" si="4"/>
        <v>39.126000000000005</v>
      </c>
      <c r="V9" s="23"/>
      <c r="W9" s="22">
        <f t="shared" si="5"/>
        <v>5.0000000000004263E-2</v>
      </c>
      <c r="X9" s="22">
        <f t="shared" si="6"/>
        <v>0</v>
      </c>
      <c r="Y9" s="22">
        <f t="shared" si="7"/>
        <v>-0.92399999999999993</v>
      </c>
      <c r="Z9" s="22">
        <f t="shared" si="8"/>
        <v>-0.87399999999999523</v>
      </c>
      <c r="AA9" s="23"/>
      <c r="AB9" s="24">
        <f t="shared" si="9"/>
        <v>1.3888888888890073E-3</v>
      </c>
      <c r="AC9" s="24">
        <f t="shared" si="9"/>
        <v>0</v>
      </c>
      <c r="AD9" s="24">
        <f t="shared" si="9"/>
        <v>-0.92399999999999993</v>
      </c>
      <c r="AE9" s="24">
        <f t="shared" si="9"/>
        <v>-2.184999999999988E-2</v>
      </c>
      <c r="AF9" s="23"/>
      <c r="AG9" s="25">
        <f t="shared" si="10"/>
        <v>0.13895264708377233</v>
      </c>
      <c r="AH9" s="23"/>
      <c r="AI9" s="18" t="str">
        <f t="shared" si="11"/>
        <v>Pass</v>
      </c>
      <c r="AJ9" s="18" t="str">
        <f t="shared" si="12"/>
        <v>Pass</v>
      </c>
      <c r="AK9" s="18" t="str">
        <f t="shared" si="2"/>
        <v>Pass</v>
      </c>
      <c r="AL9" s="18" t="str">
        <f t="shared" si="3"/>
        <v>Pass</v>
      </c>
      <c r="AM9" s="18" t="str">
        <f t="shared" si="13"/>
        <v>No</v>
      </c>
      <c r="AN9" s="26"/>
      <c r="AO9" s="26"/>
    </row>
    <row r="10" spans="1:41" ht="12.75" customHeight="1" x14ac:dyDescent="0.2">
      <c r="A10" s="18">
        <v>51410</v>
      </c>
      <c r="B10" s="18">
        <v>51413</v>
      </c>
      <c r="C10" s="18"/>
      <c r="D10" s="19" t="s">
        <v>36</v>
      </c>
      <c r="E10" s="20" t="str">
        <f t="shared" si="0"/>
        <v>51410_51413_</v>
      </c>
      <c r="F10" s="21" t="s">
        <v>12</v>
      </c>
      <c r="G10" s="22">
        <v>11</v>
      </c>
      <c r="H10" s="22">
        <v>2</v>
      </c>
      <c r="I10" s="22">
        <v>0</v>
      </c>
      <c r="J10" s="22">
        <f t="shared" si="1"/>
        <v>13</v>
      </c>
      <c r="K10" s="21"/>
      <c r="L10" s="22">
        <v>0.55000000000000004</v>
      </c>
      <c r="M10" s="22">
        <v>0.79</v>
      </c>
      <c r="N10" s="22">
        <v>0.94</v>
      </c>
      <c r="O10" s="22">
        <v>0.01</v>
      </c>
      <c r="P10" s="22">
        <v>8.68</v>
      </c>
      <c r="Q10" s="22">
        <v>0</v>
      </c>
      <c r="R10" s="22">
        <v>0</v>
      </c>
      <c r="S10" s="22">
        <v>0</v>
      </c>
      <c r="T10" s="22">
        <v>0</v>
      </c>
      <c r="U10" s="22">
        <f t="shared" si="4"/>
        <v>10.969999999999999</v>
      </c>
      <c r="V10" s="23"/>
      <c r="W10" s="22">
        <f t="shared" si="5"/>
        <v>-3.0000000000001137E-2</v>
      </c>
      <c r="X10" s="22">
        <f t="shared" si="6"/>
        <v>-2</v>
      </c>
      <c r="Y10" s="22">
        <f t="shared" si="7"/>
        <v>0</v>
      </c>
      <c r="Z10" s="22">
        <f t="shared" si="8"/>
        <v>-2.0300000000000011</v>
      </c>
      <c r="AA10" s="23"/>
      <c r="AB10" s="24">
        <f t="shared" si="9"/>
        <v>-2.7272727272728307E-3</v>
      </c>
      <c r="AC10" s="24">
        <f t="shared" si="9"/>
        <v>-1</v>
      </c>
      <c r="AD10" s="24" t="e">
        <f t="shared" si="9"/>
        <v>#DIV/0!</v>
      </c>
      <c r="AE10" s="24">
        <f t="shared" si="9"/>
        <v>-0.15615384615384625</v>
      </c>
      <c r="AF10" s="23"/>
      <c r="AG10" s="25">
        <f t="shared" si="10"/>
        <v>0.58637712352809268</v>
      </c>
      <c r="AH10" s="23"/>
      <c r="AI10" s="18" t="str">
        <f t="shared" si="11"/>
        <v>Pass</v>
      </c>
      <c r="AJ10" s="18" t="str">
        <f t="shared" si="12"/>
        <v>Pass</v>
      </c>
      <c r="AK10" s="18" t="str">
        <f t="shared" si="2"/>
        <v>Pass</v>
      </c>
      <c r="AL10" s="18" t="str">
        <f t="shared" si="3"/>
        <v>Pass</v>
      </c>
      <c r="AM10" s="18" t="str">
        <f t="shared" si="13"/>
        <v>No</v>
      </c>
      <c r="AN10" s="26"/>
      <c r="AO10" s="26"/>
    </row>
    <row r="11" spans="1:41" ht="12.75" customHeight="1" x14ac:dyDescent="0.2">
      <c r="A11" s="18">
        <v>51403</v>
      </c>
      <c r="B11" s="18">
        <v>50910</v>
      </c>
      <c r="C11" s="18"/>
      <c r="D11" s="19" t="s">
        <v>37</v>
      </c>
      <c r="E11" s="20" t="str">
        <f t="shared" si="0"/>
        <v>51403_50910_</v>
      </c>
      <c r="F11" s="21" t="s">
        <v>12</v>
      </c>
      <c r="G11" s="22">
        <v>327</v>
      </c>
      <c r="H11" s="22">
        <v>54</v>
      </c>
      <c r="I11" s="22">
        <v>10</v>
      </c>
      <c r="J11" s="22">
        <f t="shared" si="1"/>
        <v>391</v>
      </c>
      <c r="K11" s="21"/>
      <c r="L11" s="22">
        <v>11.49</v>
      </c>
      <c r="M11" s="22">
        <v>60.65</v>
      </c>
      <c r="N11" s="22">
        <v>44.06</v>
      </c>
      <c r="O11" s="22">
        <v>1.1299999999999999</v>
      </c>
      <c r="P11" s="22">
        <v>211.14</v>
      </c>
      <c r="Q11" s="22">
        <v>54.01</v>
      </c>
      <c r="R11" s="22">
        <v>9.8919999999999995</v>
      </c>
      <c r="S11" s="22">
        <v>0</v>
      </c>
      <c r="T11" s="22">
        <v>0.252</v>
      </c>
      <c r="U11" s="22">
        <f t="shared" si="4"/>
        <v>392.62399999999997</v>
      </c>
      <c r="V11" s="23"/>
      <c r="W11" s="22">
        <f t="shared" si="5"/>
        <v>1.4699999999999704</v>
      </c>
      <c r="X11" s="22">
        <f t="shared" si="6"/>
        <v>9.9999999999980105E-3</v>
      </c>
      <c r="Y11" s="22">
        <f t="shared" si="7"/>
        <v>0.14400000000000013</v>
      </c>
      <c r="Z11" s="22">
        <f t="shared" si="8"/>
        <v>1.6239999999999668</v>
      </c>
      <c r="AA11" s="23"/>
      <c r="AB11" s="24">
        <f t="shared" si="9"/>
        <v>4.4954128440366069E-3</v>
      </c>
      <c r="AC11" s="24">
        <f t="shared" si="9"/>
        <v>1.8518518518514834E-4</v>
      </c>
      <c r="AD11" s="24">
        <f t="shared" si="9"/>
        <v>1.4400000000000013E-2</v>
      </c>
      <c r="AE11" s="24">
        <f t="shared" si="9"/>
        <v>4.1534526854219104E-3</v>
      </c>
      <c r="AF11" s="23"/>
      <c r="AG11" s="25">
        <f t="shared" si="10"/>
        <v>8.2044062808443619E-2</v>
      </c>
      <c r="AH11" s="23"/>
      <c r="AI11" s="18" t="str">
        <f t="shared" si="11"/>
        <v>Pass</v>
      </c>
      <c r="AJ11" s="18" t="str">
        <f t="shared" si="12"/>
        <v>Pass</v>
      </c>
      <c r="AK11" s="18" t="str">
        <f t="shared" si="2"/>
        <v>Pass</v>
      </c>
      <c r="AL11" s="18" t="str">
        <f t="shared" si="3"/>
        <v>Pass</v>
      </c>
      <c r="AM11" s="18" t="str">
        <f t="shared" si="13"/>
        <v>No</v>
      </c>
      <c r="AN11" s="26"/>
      <c r="AO11" s="26"/>
    </row>
    <row r="12" spans="1:41" ht="12.75" customHeight="1" x14ac:dyDescent="0.2">
      <c r="A12" s="27" t="s">
        <v>38</v>
      </c>
      <c r="B12" s="28"/>
      <c r="C12" s="28"/>
      <c r="D12" s="29"/>
      <c r="E12" s="28"/>
      <c r="F12" s="28"/>
      <c r="G12" s="30">
        <f>SUM(G7:G11)</f>
        <v>690</v>
      </c>
      <c r="H12" s="30">
        <f>SUM(H7:H11)</f>
        <v>159</v>
      </c>
      <c r="I12" s="30">
        <f>SUM(I7:I11)</f>
        <v>22</v>
      </c>
      <c r="J12" s="30">
        <f>SUM(J7:J11)</f>
        <v>871</v>
      </c>
      <c r="K12" s="31"/>
      <c r="L12" s="30">
        <f t="shared" ref="L12:U12" si="14">SUM(L7:L11)</f>
        <v>24.92</v>
      </c>
      <c r="M12" s="30">
        <f t="shared" si="14"/>
        <v>115.09</v>
      </c>
      <c r="N12" s="30">
        <f t="shared" si="14"/>
        <v>91.03</v>
      </c>
      <c r="O12" s="30">
        <f t="shared" si="14"/>
        <v>2.3200000000000003</v>
      </c>
      <c r="P12" s="30">
        <f t="shared" si="14"/>
        <v>458.04999999999995</v>
      </c>
      <c r="Q12" s="30">
        <f t="shared" si="14"/>
        <v>155.02000000000001</v>
      </c>
      <c r="R12" s="30">
        <f t="shared" si="14"/>
        <v>17.803999999999998</v>
      </c>
      <c r="S12" s="30">
        <f t="shared" si="14"/>
        <v>4.0000000000000001E-3</v>
      </c>
      <c r="T12" s="30">
        <f t="shared" si="14"/>
        <v>1.3160000000000001</v>
      </c>
      <c r="U12" s="30">
        <f t="shared" si="14"/>
        <v>865.55400000000009</v>
      </c>
      <c r="V12" s="31"/>
      <c r="W12" s="30">
        <f>(L12+M12+N12+O12+P12)-G12</f>
        <v>1.4099999999999682</v>
      </c>
      <c r="X12" s="30">
        <f>Q12-H12</f>
        <v>-3.9799999999999898</v>
      </c>
      <c r="Y12" s="30">
        <f>(R12+S12+T12)-I12</f>
        <v>-2.8760000000000012</v>
      </c>
      <c r="Z12" s="30">
        <f>U12-J12</f>
        <v>-5.4459999999999127</v>
      </c>
      <c r="AA12" s="31"/>
      <c r="AB12" s="32">
        <f t="shared" si="9"/>
        <v>2.0434782608695192E-3</v>
      </c>
      <c r="AC12" s="32">
        <f t="shared" si="9"/>
        <v>-2.503144654088044E-2</v>
      </c>
      <c r="AD12" s="32">
        <f t="shared" si="9"/>
        <v>-0.13072727272727278</v>
      </c>
      <c r="AE12" s="32">
        <f t="shared" si="9"/>
        <v>-6.2525832376577641E-3</v>
      </c>
      <c r="AF12" s="31"/>
      <c r="AG12" s="33">
        <f>((2*(Z12^2))/(J12+U12))^0.5</f>
        <v>0.18481979682495769</v>
      </c>
      <c r="AH12" s="31"/>
      <c r="AI12" s="18" t="str">
        <f>IF(((AE12^2)^0.5)&lt;=0.05,"Pass","Fail")</f>
        <v>Pass</v>
      </c>
      <c r="AJ12" s="34"/>
    </row>
    <row r="13" spans="1:41" ht="12.75" customHeight="1" x14ac:dyDescent="0.2">
      <c r="A13" s="27"/>
      <c r="B13" s="28"/>
      <c r="C13" s="28"/>
      <c r="D13" s="29"/>
      <c r="E13" s="28"/>
      <c r="F13" s="28"/>
      <c r="G13" s="35"/>
      <c r="H13" s="35"/>
      <c r="I13" s="35"/>
      <c r="J13" s="35"/>
      <c r="K13" s="31"/>
      <c r="L13" s="36">
        <f>L12/$U12</f>
        <v>2.8790809123405356E-2</v>
      </c>
      <c r="M13" s="36">
        <f t="shared" ref="M13:T13" si="15">M12/$U12</f>
        <v>0.13296686284160203</v>
      </c>
      <c r="N13" s="36">
        <f t="shared" si="15"/>
        <v>0.1051696370186031</v>
      </c>
      <c r="O13" s="36">
        <f t="shared" si="15"/>
        <v>2.6803642522592467E-3</v>
      </c>
      <c r="P13" s="36">
        <f t="shared" si="15"/>
        <v>0.52919864040833953</v>
      </c>
      <c r="Q13" s="36">
        <f t="shared" si="15"/>
        <v>0.17909916654535707</v>
      </c>
      <c r="R13" s="36">
        <f t="shared" si="15"/>
        <v>2.056948497725156E-2</v>
      </c>
      <c r="S13" s="36">
        <f t="shared" si="15"/>
        <v>4.6213176763090453E-6</v>
      </c>
      <c r="T13" s="36">
        <f t="shared" si="15"/>
        <v>1.5204135155056761E-3</v>
      </c>
      <c r="U13" s="35"/>
      <c r="V13" s="31"/>
      <c r="W13" s="35"/>
      <c r="X13" s="35"/>
      <c r="Y13" s="35"/>
      <c r="Z13" s="35"/>
      <c r="AA13" s="31"/>
      <c r="AB13" s="36"/>
      <c r="AC13" s="36"/>
      <c r="AD13" s="36"/>
      <c r="AE13" s="36"/>
      <c r="AF13" s="31"/>
      <c r="AG13" s="37"/>
      <c r="AH13" s="31"/>
      <c r="AI13" s="23"/>
      <c r="AJ13" s="31"/>
    </row>
    <row r="15" spans="1:41" ht="12.75" customHeight="1" x14ac:dyDescent="0.2">
      <c r="A15" s="7" t="s">
        <v>0</v>
      </c>
      <c r="B15" s="7"/>
      <c r="C15" s="7"/>
      <c r="D15" s="8"/>
      <c r="E15" s="7"/>
      <c r="F15" s="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41" ht="12.75" customHeight="1" x14ac:dyDescent="0.2">
      <c r="A16" s="7" t="s">
        <v>39</v>
      </c>
      <c r="B16" s="7"/>
      <c r="C16" s="7"/>
      <c r="D16" s="8"/>
      <c r="E16" s="7"/>
      <c r="F16" s="7"/>
      <c r="G16" s="10" t="s">
        <v>2</v>
      </c>
      <c r="H16" s="10"/>
      <c r="I16" s="10"/>
      <c r="J16" s="10"/>
      <c r="K16" s="9"/>
      <c r="L16" s="11" t="s">
        <v>3</v>
      </c>
      <c r="M16" s="12"/>
      <c r="N16" s="12"/>
      <c r="O16" s="12"/>
      <c r="P16" s="12"/>
      <c r="Q16" s="12"/>
      <c r="R16" s="12"/>
      <c r="S16" s="12"/>
      <c r="T16" s="12"/>
      <c r="U16" s="13"/>
      <c r="V16" s="9"/>
      <c r="W16" s="10" t="s">
        <v>4</v>
      </c>
      <c r="X16" s="10"/>
      <c r="Y16" s="10"/>
      <c r="Z16" s="10"/>
      <c r="AA16" s="9"/>
      <c r="AB16" s="10" t="s">
        <v>5</v>
      </c>
      <c r="AC16" s="10"/>
      <c r="AD16" s="10"/>
      <c r="AE16" s="10"/>
      <c r="AF16" s="9"/>
      <c r="AG16" s="9"/>
      <c r="AH16" s="9"/>
      <c r="AI16" s="10" t="s">
        <v>6</v>
      </c>
      <c r="AJ16" s="10"/>
    </row>
    <row r="17" spans="1:41" x14ac:dyDescent="0.2">
      <c r="A17" s="14" t="s">
        <v>7</v>
      </c>
      <c r="B17" s="14" t="s">
        <v>8</v>
      </c>
      <c r="C17" s="14" t="s">
        <v>9</v>
      </c>
      <c r="D17" s="15" t="s">
        <v>10</v>
      </c>
      <c r="E17" s="14" t="s">
        <v>11</v>
      </c>
      <c r="F17" s="7" t="s">
        <v>12</v>
      </c>
      <c r="G17" s="16" t="s">
        <v>13</v>
      </c>
      <c r="H17" s="16" t="s">
        <v>14</v>
      </c>
      <c r="I17" s="16" t="s">
        <v>15</v>
      </c>
      <c r="J17" s="16" t="s">
        <v>16</v>
      </c>
      <c r="K17" s="9"/>
      <c r="L17" s="16" t="s">
        <v>17</v>
      </c>
      <c r="M17" s="16" t="s">
        <v>18</v>
      </c>
      <c r="N17" s="16" t="s">
        <v>19</v>
      </c>
      <c r="O17" s="16" t="s">
        <v>20</v>
      </c>
      <c r="P17" s="16" t="s">
        <v>21</v>
      </c>
      <c r="Q17" s="16" t="s">
        <v>14</v>
      </c>
      <c r="R17" s="16" t="s">
        <v>22</v>
      </c>
      <c r="S17" s="16" t="s">
        <v>23</v>
      </c>
      <c r="T17" s="16" t="s">
        <v>24</v>
      </c>
      <c r="U17" s="16" t="s">
        <v>25</v>
      </c>
      <c r="V17" s="9"/>
      <c r="W17" s="16" t="s">
        <v>13</v>
      </c>
      <c r="X17" s="16" t="s">
        <v>14</v>
      </c>
      <c r="Y17" s="16" t="s">
        <v>15</v>
      </c>
      <c r="Z17" s="16" t="s">
        <v>26</v>
      </c>
      <c r="AA17" s="9"/>
      <c r="AB17" s="16" t="s">
        <v>13</v>
      </c>
      <c r="AC17" s="16" t="s">
        <v>14</v>
      </c>
      <c r="AD17" s="16" t="s">
        <v>15</v>
      </c>
      <c r="AE17" s="16" t="s">
        <v>26</v>
      </c>
      <c r="AF17" s="9"/>
      <c r="AG17" s="16" t="s">
        <v>27</v>
      </c>
      <c r="AH17" s="9"/>
      <c r="AI17" s="16" t="s">
        <v>28</v>
      </c>
      <c r="AJ17" s="16" t="s">
        <v>29</v>
      </c>
      <c r="AK17" s="16" t="s">
        <v>30</v>
      </c>
      <c r="AL17" s="16" t="s">
        <v>31</v>
      </c>
      <c r="AM17" s="16" t="s">
        <v>32</v>
      </c>
    </row>
    <row r="18" spans="1:41" x14ac:dyDescent="0.2">
      <c r="A18" s="18">
        <v>51417</v>
      </c>
      <c r="B18" s="18">
        <v>50129</v>
      </c>
      <c r="C18" s="18"/>
      <c r="D18" s="19" t="s">
        <v>33</v>
      </c>
      <c r="E18" s="20" t="str">
        <f t="shared" ref="E18:E22" si="16">A18&amp;"_"&amp;B18&amp;"_"&amp;C18</f>
        <v>51417_50129_</v>
      </c>
      <c r="F18" s="38" t="s">
        <v>12</v>
      </c>
      <c r="G18" s="22">
        <v>287</v>
      </c>
      <c r="H18" s="22">
        <v>56</v>
      </c>
      <c r="I18" s="22">
        <v>8</v>
      </c>
      <c r="J18" s="22">
        <f t="shared" ref="J18:J22" si="17">G18+H18+I18</f>
        <v>351</v>
      </c>
      <c r="K18" s="39"/>
      <c r="L18" s="22">
        <v>10.029999999999999</v>
      </c>
      <c r="M18" s="22">
        <v>27.8</v>
      </c>
      <c r="N18" s="22">
        <v>43.89</v>
      </c>
      <c r="O18" s="22">
        <v>0.56999999999999995</v>
      </c>
      <c r="P18" s="22">
        <v>205.06</v>
      </c>
      <c r="Q18" s="22">
        <v>56.05</v>
      </c>
      <c r="R18" s="22">
        <v>7.5400000000000009</v>
      </c>
      <c r="S18" s="22">
        <v>8.0000000000000002E-3</v>
      </c>
      <c r="T18" s="22">
        <v>1.1039999999999999</v>
      </c>
      <c r="U18" s="22">
        <f>L18+M18+N18+O18+P18+Q18+R18+S18+T18</f>
        <v>352.05200000000002</v>
      </c>
      <c r="V18" s="23"/>
      <c r="W18" s="22">
        <f>(L18+M18+N18+O18+P18)-G18</f>
        <v>0.35000000000002274</v>
      </c>
      <c r="X18" s="22">
        <f>Q18-H18</f>
        <v>4.9999999999997158E-2</v>
      </c>
      <c r="Y18" s="22">
        <f t="shared" ref="Y18:Y22" si="18">(R18+S18+T18)-I18</f>
        <v>0.65200000000000102</v>
      </c>
      <c r="Z18" s="22">
        <f>U18-J18</f>
        <v>1.0520000000000209</v>
      </c>
      <c r="AA18" s="23"/>
      <c r="AB18" s="24">
        <f>W18/G18</f>
        <v>1.2195121951220304E-3</v>
      </c>
      <c r="AC18" s="24">
        <f>X18/H18</f>
        <v>8.9285714285709209E-4</v>
      </c>
      <c r="AD18" s="24">
        <f>Y18/I18</f>
        <v>8.1500000000000128E-2</v>
      </c>
      <c r="AE18" s="24">
        <f>Z18/J18</f>
        <v>2.9971509971510567E-3</v>
      </c>
      <c r="AF18" s="23"/>
      <c r="AG18" s="25">
        <f>((2*(Z18^2))/(J18+U18))^0.5</f>
        <v>5.610957945288611E-2</v>
      </c>
      <c r="AH18" s="23"/>
      <c r="AI18" s="18" t="str">
        <f>IF(J18&lt;700,IF(((Z18^2)^0.5)&lt;=100,"Pass","Fail"),IF(J18&lt;2700,IF(((AE18^2)^0.5)&lt;=0.15,"Pass","Fail"),IF(Z18&lt;400,"Pass","Fail")))</f>
        <v>Pass</v>
      </c>
      <c r="AJ18" s="18" t="str">
        <f>IF(AG18&lt;=5,"Pass","Fail")</f>
        <v>Pass</v>
      </c>
      <c r="AK18" s="18" t="str">
        <f t="shared" ref="AK18:AK22" si="19">IF(AG18&lt;=10,"Pass","Fail")</f>
        <v>Pass</v>
      </c>
      <c r="AL18" s="18" t="str">
        <f t="shared" ref="AL18:AL22" si="20">IF(AG18&lt;=7,"Pass","Fail")</f>
        <v>Pass</v>
      </c>
      <c r="AM18" s="18" t="str">
        <f t="shared" ref="AM18:AM22" si="21">IF(AG18&gt;10,"Yes","No")</f>
        <v>No</v>
      </c>
      <c r="AN18" s="26"/>
      <c r="AO18" s="26"/>
    </row>
    <row r="19" spans="1:41" x14ac:dyDescent="0.2">
      <c r="A19" s="18">
        <v>50844</v>
      </c>
      <c r="B19" s="18">
        <v>51324</v>
      </c>
      <c r="C19" s="18"/>
      <c r="D19" s="19" t="s">
        <v>34</v>
      </c>
      <c r="E19" s="20" t="str">
        <f t="shared" si="16"/>
        <v>50844_51324_</v>
      </c>
      <c r="F19" s="38" t="s">
        <v>12</v>
      </c>
      <c r="G19" s="22">
        <v>10</v>
      </c>
      <c r="H19" s="22">
        <v>1</v>
      </c>
      <c r="I19" s="22">
        <v>0</v>
      </c>
      <c r="J19" s="22">
        <f t="shared" si="17"/>
        <v>11</v>
      </c>
      <c r="K19" s="39"/>
      <c r="L19" s="22">
        <v>0.54</v>
      </c>
      <c r="M19" s="22">
        <v>0.45</v>
      </c>
      <c r="N19" s="22">
        <v>0.82</v>
      </c>
      <c r="O19" s="22">
        <v>0.02</v>
      </c>
      <c r="P19" s="22">
        <v>8.18</v>
      </c>
      <c r="Q19" s="22">
        <v>0</v>
      </c>
      <c r="R19" s="22">
        <v>0</v>
      </c>
      <c r="S19" s="22">
        <v>0</v>
      </c>
      <c r="T19" s="22">
        <v>0</v>
      </c>
      <c r="U19" s="22">
        <f t="shared" ref="U19:U22" si="22">L19+M19+N19+O19+P19+Q19+R19+S19+T19</f>
        <v>10.01</v>
      </c>
      <c r="V19" s="23"/>
      <c r="W19" s="22">
        <f t="shared" ref="W19:W22" si="23">(L19+M19+N19+O19+P19)-G19</f>
        <v>9.9999999999997868E-3</v>
      </c>
      <c r="X19" s="22">
        <f t="shared" ref="X19:X22" si="24">Q19-H19</f>
        <v>-1</v>
      </c>
      <c r="Y19" s="22">
        <f t="shared" si="18"/>
        <v>0</v>
      </c>
      <c r="Z19" s="22">
        <f t="shared" ref="Z19:Z23" si="25">U19-J19</f>
        <v>-0.99000000000000021</v>
      </c>
      <c r="AA19" s="23"/>
      <c r="AB19" s="24">
        <f t="shared" ref="AB19:AE23" si="26">W19/G19</f>
        <v>9.9999999999997877E-4</v>
      </c>
      <c r="AC19" s="24">
        <f t="shared" si="26"/>
        <v>-1</v>
      </c>
      <c r="AD19" s="24" t="e">
        <f t="shared" si="26"/>
        <v>#DIV/0!</v>
      </c>
      <c r="AE19" s="24">
        <f t="shared" si="26"/>
        <v>-9.0000000000000024E-2</v>
      </c>
      <c r="AF19" s="23"/>
      <c r="AG19" s="25">
        <f t="shared" ref="AG19:AG22" si="27">((2*(Z19^2))/(J19+U19))^0.5</f>
        <v>0.30544791588644338</v>
      </c>
      <c r="AH19" s="23"/>
      <c r="AI19" s="18" t="str">
        <f t="shared" ref="AI19:AI22" si="28">IF(J19&lt;700,IF(((Z19^2)^0.5)&lt;=100,"Pass","Fail"),IF(J19&lt;2700,IF(((AE19^2)^0.5)&lt;=0.15,"Pass","Fail"),IF(Z19&lt;400,"Pass","Fail")))</f>
        <v>Pass</v>
      </c>
      <c r="AJ19" s="18" t="str">
        <f t="shared" ref="AJ19:AJ22" si="29">IF(AG19&lt;=5,"Pass","Fail")</f>
        <v>Pass</v>
      </c>
      <c r="AK19" s="18" t="str">
        <f t="shared" si="19"/>
        <v>Pass</v>
      </c>
      <c r="AL19" s="18" t="str">
        <f t="shared" si="20"/>
        <v>Pass</v>
      </c>
      <c r="AM19" s="18" t="str">
        <f t="shared" si="21"/>
        <v>No</v>
      </c>
      <c r="AN19" s="26"/>
      <c r="AO19" s="26"/>
    </row>
    <row r="20" spans="1:41" x14ac:dyDescent="0.2">
      <c r="A20" s="18">
        <v>51427</v>
      </c>
      <c r="B20" s="18">
        <v>51428</v>
      </c>
      <c r="C20" s="18"/>
      <c r="D20" s="19" t="s">
        <v>35</v>
      </c>
      <c r="E20" s="20" t="str">
        <f t="shared" si="16"/>
        <v>51427_51428_</v>
      </c>
      <c r="F20" s="38" t="s">
        <v>12</v>
      </c>
      <c r="G20" s="22">
        <v>34</v>
      </c>
      <c r="H20" s="22">
        <v>3</v>
      </c>
      <c r="I20" s="22">
        <v>0</v>
      </c>
      <c r="J20" s="22">
        <f t="shared" si="17"/>
        <v>37</v>
      </c>
      <c r="K20" s="39"/>
      <c r="L20" s="22">
        <v>1.56</v>
      </c>
      <c r="M20" s="22">
        <v>2.88</v>
      </c>
      <c r="N20" s="22">
        <v>2.85</v>
      </c>
      <c r="O20" s="22">
        <v>0.1</v>
      </c>
      <c r="P20" s="22">
        <v>26.71</v>
      </c>
      <c r="Q20" s="22">
        <v>3.01</v>
      </c>
      <c r="R20" s="22">
        <v>1.2E-2</v>
      </c>
      <c r="S20" s="22">
        <v>0</v>
      </c>
      <c r="T20" s="22">
        <v>4.0000000000000001E-3</v>
      </c>
      <c r="U20" s="22">
        <f t="shared" si="22"/>
        <v>37.125999999999998</v>
      </c>
      <c r="V20" s="23"/>
      <c r="W20" s="22">
        <f t="shared" si="23"/>
        <v>0.10000000000000142</v>
      </c>
      <c r="X20" s="22">
        <f t="shared" si="24"/>
        <v>9.9999999999997868E-3</v>
      </c>
      <c r="Y20" s="22">
        <f t="shared" si="18"/>
        <v>1.6E-2</v>
      </c>
      <c r="Z20" s="22">
        <f t="shared" si="25"/>
        <v>0.12599999999999767</v>
      </c>
      <c r="AA20" s="23"/>
      <c r="AB20" s="24">
        <f t="shared" si="26"/>
        <v>2.9411764705882769E-3</v>
      </c>
      <c r="AC20" s="24">
        <f t="shared" si="26"/>
        <v>3.3333333333332624E-3</v>
      </c>
      <c r="AD20" s="24" t="e">
        <f t="shared" si="26"/>
        <v>#DIV/0!</v>
      </c>
      <c r="AE20" s="24">
        <f t="shared" si="26"/>
        <v>3.4054054054053423E-3</v>
      </c>
      <c r="AF20" s="23"/>
      <c r="AG20" s="25">
        <f t="shared" si="27"/>
        <v>2.0696659765296676E-2</v>
      </c>
      <c r="AH20" s="23"/>
      <c r="AI20" s="18" t="str">
        <f t="shared" si="28"/>
        <v>Pass</v>
      </c>
      <c r="AJ20" s="18" t="str">
        <f t="shared" si="29"/>
        <v>Pass</v>
      </c>
      <c r="AK20" s="18" t="str">
        <f t="shared" si="19"/>
        <v>Pass</v>
      </c>
      <c r="AL20" s="18" t="str">
        <f t="shared" si="20"/>
        <v>Pass</v>
      </c>
      <c r="AM20" s="18" t="str">
        <f t="shared" si="21"/>
        <v>No</v>
      </c>
      <c r="AN20" s="26"/>
      <c r="AO20" s="26"/>
    </row>
    <row r="21" spans="1:41" x14ac:dyDescent="0.2">
      <c r="A21" s="18">
        <v>51413</v>
      </c>
      <c r="B21" s="18">
        <v>51410</v>
      </c>
      <c r="C21" s="18"/>
      <c r="D21" s="19" t="s">
        <v>36</v>
      </c>
      <c r="E21" s="20" t="str">
        <f t="shared" si="16"/>
        <v>51413_51410_</v>
      </c>
      <c r="F21" s="38" t="s">
        <v>12</v>
      </c>
      <c r="G21" s="22">
        <v>12</v>
      </c>
      <c r="H21" s="22">
        <v>2</v>
      </c>
      <c r="I21" s="22">
        <v>0</v>
      </c>
      <c r="J21" s="22">
        <f t="shared" si="17"/>
        <v>14</v>
      </c>
      <c r="K21" s="39"/>
      <c r="L21" s="22">
        <v>0.62</v>
      </c>
      <c r="M21" s="22">
        <v>0.62</v>
      </c>
      <c r="N21" s="22">
        <v>0.92</v>
      </c>
      <c r="O21" s="22">
        <v>0.03</v>
      </c>
      <c r="P21" s="22">
        <v>9.7799999999999994</v>
      </c>
      <c r="Q21" s="22">
        <v>0</v>
      </c>
      <c r="R21" s="22">
        <v>0</v>
      </c>
      <c r="S21" s="22">
        <v>0</v>
      </c>
      <c r="T21" s="22">
        <v>0</v>
      </c>
      <c r="U21" s="22">
        <f t="shared" si="22"/>
        <v>11.969999999999999</v>
      </c>
      <c r="V21" s="23"/>
      <c r="W21" s="22">
        <f t="shared" si="23"/>
        <v>-3.0000000000001137E-2</v>
      </c>
      <c r="X21" s="22">
        <f t="shared" si="24"/>
        <v>-2</v>
      </c>
      <c r="Y21" s="22">
        <f t="shared" si="18"/>
        <v>0</v>
      </c>
      <c r="Z21" s="22">
        <f t="shared" si="25"/>
        <v>-2.0300000000000011</v>
      </c>
      <c r="AA21" s="23"/>
      <c r="AB21" s="24">
        <f t="shared" si="26"/>
        <v>-2.5000000000000946E-3</v>
      </c>
      <c r="AC21" s="24">
        <f t="shared" si="26"/>
        <v>-1</v>
      </c>
      <c r="AD21" s="24" t="e">
        <f t="shared" si="26"/>
        <v>#DIV/0!</v>
      </c>
      <c r="AE21" s="24">
        <f t="shared" si="26"/>
        <v>-0.14500000000000007</v>
      </c>
      <c r="AF21" s="23"/>
      <c r="AG21" s="25">
        <f t="shared" si="27"/>
        <v>0.56334580016721358</v>
      </c>
      <c r="AH21" s="23"/>
      <c r="AI21" s="18" t="str">
        <f t="shared" si="28"/>
        <v>Pass</v>
      </c>
      <c r="AJ21" s="18" t="str">
        <f t="shared" si="29"/>
        <v>Pass</v>
      </c>
      <c r="AK21" s="18" t="str">
        <f t="shared" si="19"/>
        <v>Pass</v>
      </c>
      <c r="AL21" s="18" t="str">
        <f t="shared" si="20"/>
        <v>Pass</v>
      </c>
      <c r="AM21" s="18" t="str">
        <f t="shared" si="21"/>
        <v>No</v>
      </c>
      <c r="AN21" s="26"/>
      <c r="AO21" s="26"/>
    </row>
    <row r="22" spans="1:41" x14ac:dyDescent="0.2">
      <c r="A22" s="18">
        <v>50910</v>
      </c>
      <c r="B22" s="18">
        <v>51403</v>
      </c>
      <c r="C22" s="18"/>
      <c r="D22" s="19" t="s">
        <v>37</v>
      </c>
      <c r="E22" s="20" t="str">
        <f t="shared" si="16"/>
        <v>50910_51403_</v>
      </c>
      <c r="F22" s="38" t="s">
        <v>12</v>
      </c>
      <c r="G22" s="22">
        <v>234</v>
      </c>
      <c r="H22" s="22">
        <v>34</v>
      </c>
      <c r="I22" s="22">
        <v>10</v>
      </c>
      <c r="J22" s="22">
        <f t="shared" si="17"/>
        <v>278</v>
      </c>
      <c r="K22" s="39"/>
      <c r="L22" s="22">
        <v>9.7799999999999994</v>
      </c>
      <c r="M22" s="22">
        <v>25.37</v>
      </c>
      <c r="N22" s="22">
        <v>22.66</v>
      </c>
      <c r="O22" s="22">
        <v>0.8</v>
      </c>
      <c r="P22" s="22">
        <v>177.05</v>
      </c>
      <c r="Q22" s="22">
        <v>34.04</v>
      </c>
      <c r="R22" s="22">
        <v>6.3280000000000003</v>
      </c>
      <c r="S22" s="22">
        <v>0</v>
      </c>
      <c r="T22" s="22">
        <v>2.536</v>
      </c>
      <c r="U22" s="22">
        <f t="shared" si="22"/>
        <v>278.56400000000002</v>
      </c>
      <c r="V22" s="23"/>
      <c r="W22" s="22">
        <f t="shared" si="23"/>
        <v>1.660000000000025</v>
      </c>
      <c r="X22" s="22">
        <f t="shared" si="24"/>
        <v>3.9999999999999147E-2</v>
      </c>
      <c r="Y22" s="22">
        <f t="shared" si="18"/>
        <v>-1.1359999999999992</v>
      </c>
      <c r="Z22" s="22">
        <f t="shared" si="25"/>
        <v>0.56400000000002137</v>
      </c>
      <c r="AA22" s="23"/>
      <c r="AB22" s="24">
        <f t="shared" si="26"/>
        <v>7.0940170940172005E-3</v>
      </c>
      <c r="AC22" s="24">
        <f t="shared" si="26"/>
        <v>1.1764705882352691E-3</v>
      </c>
      <c r="AD22" s="24">
        <f t="shared" si="26"/>
        <v>-0.11359999999999992</v>
      </c>
      <c r="AE22" s="24">
        <f t="shared" si="26"/>
        <v>2.0287769784173432E-3</v>
      </c>
      <c r="AF22" s="23"/>
      <c r="AG22" s="25">
        <f t="shared" si="27"/>
        <v>3.3809328565781248E-2</v>
      </c>
      <c r="AH22" s="23"/>
      <c r="AI22" s="18" t="str">
        <f t="shared" si="28"/>
        <v>Pass</v>
      </c>
      <c r="AJ22" s="18" t="str">
        <f t="shared" si="29"/>
        <v>Pass</v>
      </c>
      <c r="AK22" s="18" t="str">
        <f t="shared" si="19"/>
        <v>Pass</v>
      </c>
      <c r="AL22" s="18" t="str">
        <f t="shared" si="20"/>
        <v>Pass</v>
      </c>
      <c r="AM22" s="18" t="str">
        <f t="shared" si="21"/>
        <v>No</v>
      </c>
      <c r="AN22" s="26"/>
      <c r="AO22" s="26"/>
    </row>
    <row r="23" spans="1:41" x14ac:dyDescent="0.2">
      <c r="A23" s="27" t="s">
        <v>38</v>
      </c>
      <c r="B23" s="28"/>
      <c r="C23" s="28"/>
      <c r="D23" s="29"/>
      <c r="E23" s="28"/>
      <c r="F23" s="28"/>
      <c r="G23" s="30">
        <f>SUM(G18:G22)</f>
        <v>577</v>
      </c>
      <c r="H23" s="30">
        <f>SUM(H18:H22)</f>
        <v>96</v>
      </c>
      <c r="I23" s="30">
        <f>SUM(I18:I22)</f>
        <v>18</v>
      </c>
      <c r="J23" s="30">
        <f>SUM(J18:J22)</f>
        <v>691</v>
      </c>
      <c r="K23" s="31"/>
      <c r="L23" s="30">
        <f t="shared" ref="L23:U23" si="30">SUM(L18:L22)</f>
        <v>22.53</v>
      </c>
      <c r="M23" s="30">
        <f t="shared" si="30"/>
        <v>57.120000000000005</v>
      </c>
      <c r="N23" s="30">
        <f t="shared" si="30"/>
        <v>71.14</v>
      </c>
      <c r="O23" s="30">
        <f t="shared" si="30"/>
        <v>1.52</v>
      </c>
      <c r="P23" s="30">
        <f t="shared" si="30"/>
        <v>426.78000000000003</v>
      </c>
      <c r="Q23" s="30">
        <f t="shared" si="30"/>
        <v>93.1</v>
      </c>
      <c r="R23" s="30">
        <f t="shared" si="30"/>
        <v>13.88</v>
      </c>
      <c r="S23" s="30">
        <f t="shared" si="30"/>
        <v>8.0000000000000002E-3</v>
      </c>
      <c r="T23" s="30">
        <f t="shared" si="30"/>
        <v>3.6440000000000001</v>
      </c>
      <c r="U23" s="30">
        <f t="shared" si="30"/>
        <v>689.72199999999998</v>
      </c>
      <c r="V23" s="31"/>
      <c r="W23" s="30">
        <f>(L23+M23+N23+O23+P23)-G23</f>
        <v>2.0900000000000318</v>
      </c>
      <c r="X23" s="30">
        <f>Q23-H23</f>
        <v>-2.9000000000000057</v>
      </c>
      <c r="Y23" s="30">
        <f>(R23+S23+T23)-I23</f>
        <v>-0.46799999999999997</v>
      </c>
      <c r="Z23" s="30">
        <f t="shared" si="25"/>
        <v>-1.27800000000002</v>
      </c>
      <c r="AA23" s="31"/>
      <c r="AB23" s="32">
        <f t="shared" si="26"/>
        <v>3.6221837088388767E-3</v>
      </c>
      <c r="AC23" s="32">
        <f t="shared" si="26"/>
        <v>-3.0208333333333393E-2</v>
      </c>
      <c r="AD23" s="32">
        <f t="shared" si="26"/>
        <v>-2.5999999999999999E-2</v>
      </c>
      <c r="AE23" s="32">
        <f t="shared" si="26"/>
        <v>-1.849493487699016E-3</v>
      </c>
      <c r="AF23" s="31"/>
      <c r="AG23" s="33">
        <f>((2*(Z23^2))/(J23+U23))^0.5</f>
        <v>4.8639906255668761E-2</v>
      </c>
      <c r="AH23" s="31"/>
      <c r="AI23" s="18" t="str">
        <f>IF(((AE23^2)^0.5)&lt;=0.05,"Pass","Fail")</f>
        <v>Pass</v>
      </c>
      <c r="AJ23" s="34"/>
    </row>
    <row r="24" spans="1:41" x14ac:dyDescent="0.2">
      <c r="A24" s="27"/>
      <c r="B24" s="28"/>
      <c r="C24" s="28"/>
      <c r="D24" s="29"/>
      <c r="E24" s="28"/>
      <c r="F24" s="28"/>
      <c r="G24" s="35"/>
      <c r="H24" s="35"/>
      <c r="I24" s="35"/>
      <c r="J24" s="35"/>
      <c r="K24" s="31"/>
      <c r="L24" s="36">
        <f t="shared" ref="L24:T24" si="31">L23/$U23</f>
        <v>3.2665334729064757E-2</v>
      </c>
      <c r="M24" s="36">
        <f t="shared" si="31"/>
        <v>8.2815975132009723E-2</v>
      </c>
      <c r="N24" s="36">
        <f t="shared" si="31"/>
        <v>0.10314300544277259</v>
      </c>
      <c r="O24" s="36">
        <f t="shared" si="31"/>
        <v>2.2037864530926954E-3</v>
      </c>
      <c r="P24" s="36">
        <f t="shared" si="31"/>
        <v>0.6187710410861188</v>
      </c>
      <c r="Q24" s="36">
        <f t="shared" si="31"/>
        <v>0.1349819202519276</v>
      </c>
      <c r="R24" s="36">
        <f t="shared" si="31"/>
        <v>2.0124049979556982E-2</v>
      </c>
      <c r="S24" s="36">
        <f t="shared" si="31"/>
        <v>1.1598876068908923E-5</v>
      </c>
      <c r="T24" s="36">
        <f t="shared" si="31"/>
        <v>5.2832880493880142E-3</v>
      </c>
      <c r="U24" s="35"/>
      <c r="V24" s="31"/>
      <c r="W24" s="35"/>
      <c r="X24" s="35"/>
      <c r="Y24" s="35"/>
      <c r="Z24" s="35"/>
      <c r="AA24" s="31"/>
      <c r="AB24" s="36"/>
      <c r="AC24" s="36"/>
      <c r="AD24" s="36"/>
      <c r="AE24" s="36"/>
      <c r="AF24" s="31"/>
      <c r="AG24" s="37"/>
      <c r="AH24" s="31"/>
      <c r="AI24" s="23"/>
      <c r="AJ24" s="31"/>
    </row>
    <row r="26" spans="1:41" x14ac:dyDescent="0.2">
      <c r="A26" s="7" t="s">
        <v>40</v>
      </c>
      <c r="B26" s="7"/>
      <c r="C26" s="7"/>
      <c r="D26" s="8"/>
      <c r="E26" s="7"/>
      <c r="F26" s="7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1:41" x14ac:dyDescent="0.2">
      <c r="A27" s="7" t="s">
        <v>1</v>
      </c>
      <c r="B27" s="7"/>
      <c r="C27" s="7"/>
      <c r="D27" s="8"/>
      <c r="E27" s="7"/>
      <c r="F27" s="7"/>
      <c r="G27" s="10" t="s">
        <v>2</v>
      </c>
      <c r="H27" s="10"/>
      <c r="I27" s="10"/>
      <c r="J27" s="10"/>
      <c r="K27" s="9"/>
      <c r="L27" s="11" t="s">
        <v>3</v>
      </c>
      <c r="M27" s="12"/>
      <c r="N27" s="12"/>
      <c r="O27" s="12"/>
      <c r="P27" s="12"/>
      <c r="Q27" s="12"/>
      <c r="R27" s="12"/>
      <c r="S27" s="12"/>
      <c r="T27" s="12"/>
      <c r="U27" s="13"/>
      <c r="V27" s="9"/>
      <c r="W27" s="10" t="s">
        <v>4</v>
      </c>
      <c r="X27" s="10"/>
      <c r="Y27" s="10"/>
      <c r="Z27" s="10"/>
      <c r="AA27" s="9"/>
      <c r="AB27" s="10" t="s">
        <v>5</v>
      </c>
      <c r="AC27" s="10"/>
      <c r="AD27" s="10"/>
      <c r="AE27" s="10"/>
      <c r="AF27" s="9"/>
      <c r="AG27" s="9"/>
      <c r="AH27" s="9"/>
      <c r="AI27" s="10" t="s">
        <v>6</v>
      </c>
      <c r="AJ27" s="10"/>
    </row>
    <row r="28" spans="1:41" x14ac:dyDescent="0.2">
      <c r="A28" s="14" t="s">
        <v>7</v>
      </c>
      <c r="B28" s="14" t="s">
        <v>8</v>
      </c>
      <c r="C28" s="14" t="s">
        <v>9</v>
      </c>
      <c r="D28" s="15" t="s">
        <v>10</v>
      </c>
      <c r="E28" s="14" t="s">
        <v>11</v>
      </c>
      <c r="F28" s="7" t="s">
        <v>12</v>
      </c>
      <c r="G28" s="16" t="s">
        <v>13</v>
      </c>
      <c r="H28" s="16" t="s">
        <v>14</v>
      </c>
      <c r="I28" s="16" t="s">
        <v>15</v>
      </c>
      <c r="J28" s="16" t="s">
        <v>16</v>
      </c>
      <c r="K28" s="9"/>
      <c r="L28" s="16" t="s">
        <v>17</v>
      </c>
      <c r="M28" s="16" t="s">
        <v>18</v>
      </c>
      <c r="N28" s="16" t="s">
        <v>19</v>
      </c>
      <c r="O28" s="16" t="s">
        <v>20</v>
      </c>
      <c r="P28" s="16" t="s">
        <v>21</v>
      </c>
      <c r="Q28" s="16" t="s">
        <v>14</v>
      </c>
      <c r="R28" s="16" t="s">
        <v>22</v>
      </c>
      <c r="S28" s="16" t="s">
        <v>23</v>
      </c>
      <c r="T28" s="16" t="s">
        <v>24</v>
      </c>
      <c r="U28" s="16" t="s">
        <v>25</v>
      </c>
      <c r="V28" s="9"/>
      <c r="W28" s="16" t="s">
        <v>13</v>
      </c>
      <c r="X28" s="16" t="s">
        <v>14</v>
      </c>
      <c r="Y28" s="16" t="s">
        <v>15</v>
      </c>
      <c r="Z28" s="16" t="s">
        <v>26</v>
      </c>
      <c r="AA28" s="9"/>
      <c r="AB28" s="16" t="s">
        <v>13</v>
      </c>
      <c r="AC28" s="16" t="s">
        <v>14</v>
      </c>
      <c r="AD28" s="16" t="s">
        <v>15</v>
      </c>
      <c r="AE28" s="16" t="s">
        <v>26</v>
      </c>
      <c r="AF28" s="9"/>
      <c r="AG28" s="16" t="s">
        <v>27</v>
      </c>
      <c r="AH28" s="9"/>
      <c r="AI28" s="16" t="s">
        <v>28</v>
      </c>
      <c r="AJ28" s="16" t="s">
        <v>29</v>
      </c>
      <c r="AK28" s="16" t="s">
        <v>30</v>
      </c>
      <c r="AL28" s="16" t="s">
        <v>31</v>
      </c>
      <c r="AM28" s="16" t="s">
        <v>32</v>
      </c>
    </row>
    <row r="29" spans="1:41" x14ac:dyDescent="0.2">
      <c r="A29" s="18">
        <v>50642</v>
      </c>
      <c r="B29" s="18">
        <v>50654</v>
      </c>
      <c r="C29" s="18"/>
      <c r="D29" s="19" t="s">
        <v>41</v>
      </c>
      <c r="E29" s="20" t="str">
        <f t="shared" ref="E29:E32" si="32">A29&amp;"_"&amp;B29&amp;"_"&amp;C29</f>
        <v>50642_50654_</v>
      </c>
      <c r="F29" s="21" t="s">
        <v>12</v>
      </c>
      <c r="G29" s="22">
        <v>434</v>
      </c>
      <c r="H29" s="22">
        <v>22</v>
      </c>
      <c r="I29" s="22">
        <v>10</v>
      </c>
      <c r="J29" s="22">
        <f>G29+H29+I29</f>
        <v>466</v>
      </c>
      <c r="K29" s="23"/>
      <c r="L29" s="22">
        <v>24.45</v>
      </c>
      <c r="M29" s="22">
        <v>34.369999999999997</v>
      </c>
      <c r="N29" s="22">
        <v>20.25</v>
      </c>
      <c r="O29" s="22">
        <v>0.25</v>
      </c>
      <c r="P29" s="22">
        <v>265.39999999999998</v>
      </c>
      <c r="Q29" s="22">
        <v>30</v>
      </c>
      <c r="R29" s="22">
        <v>7.2279999999999998</v>
      </c>
      <c r="S29" s="22">
        <v>0</v>
      </c>
      <c r="T29" s="22">
        <v>0</v>
      </c>
      <c r="U29" s="22">
        <f>L29+M29+N29+O29+P29+Q29+R29+S29+T29</f>
        <v>381.94799999999998</v>
      </c>
      <c r="V29" s="23"/>
      <c r="W29" s="22">
        <f>(L29+M29+N29+O29+P29)-G29</f>
        <v>-89.28000000000003</v>
      </c>
      <c r="X29" s="22">
        <f>Q29-H29</f>
        <v>8</v>
      </c>
      <c r="Y29" s="22">
        <f t="shared" ref="Y29:Y32" si="33">(R29+S29+T29)-I29</f>
        <v>-2.7720000000000002</v>
      </c>
      <c r="Z29" s="22">
        <f>U29-J29</f>
        <v>-84.052000000000021</v>
      </c>
      <c r="AA29" s="23"/>
      <c r="AB29" s="24">
        <f>W29/G29</f>
        <v>-0.20571428571428579</v>
      </c>
      <c r="AC29" s="24">
        <f>X29/H29</f>
        <v>0.36363636363636365</v>
      </c>
      <c r="AD29" s="24">
        <f>Y29/I29</f>
        <v>-0.2772</v>
      </c>
      <c r="AE29" s="24">
        <f>Z29/J29</f>
        <v>-0.18036909871244639</v>
      </c>
      <c r="AF29" s="23"/>
      <c r="AG29" s="25">
        <f>((2*(Z29^2))/(J29+U29))^0.5</f>
        <v>4.0820511242892499</v>
      </c>
      <c r="AH29" s="23"/>
      <c r="AI29" s="18" t="str">
        <f>IF(J29&lt;700,IF(((Z29^2)^0.5)&lt;=100,"Pass","Fail"),IF(J29&lt;2700,IF(((AE29^2)^0.5)&lt;=0.15,"Pass","Fail"),IF(Z29&lt;400,"Pass","Fail")))</f>
        <v>Pass</v>
      </c>
      <c r="AJ29" s="18" t="str">
        <f>IF(AG29&lt;=5,"Pass","Fail")</f>
        <v>Pass</v>
      </c>
      <c r="AK29" s="18" t="str">
        <f t="shared" ref="AK29:AK32" si="34">IF(AG29&lt;=10,"Pass","Fail")</f>
        <v>Pass</v>
      </c>
      <c r="AL29" s="18" t="str">
        <f t="shared" ref="AL29:AL32" si="35">IF(AG29&lt;=7,"Pass","Fail")</f>
        <v>Pass</v>
      </c>
      <c r="AM29" s="18" t="str">
        <f t="shared" ref="AM29:AM32" si="36">IF(AG29&gt;10,"Yes","No")</f>
        <v>No</v>
      </c>
      <c r="AN29" s="26"/>
      <c r="AO29" s="26"/>
    </row>
    <row r="30" spans="1:41" x14ac:dyDescent="0.2">
      <c r="A30" s="18">
        <v>50549</v>
      </c>
      <c r="B30" s="18">
        <v>52253</v>
      </c>
      <c r="C30" s="18"/>
      <c r="D30" s="19" t="s">
        <v>42</v>
      </c>
      <c r="E30" s="20" t="str">
        <f t="shared" si="32"/>
        <v>50549_52253_</v>
      </c>
      <c r="F30" s="21" t="s">
        <v>12</v>
      </c>
      <c r="G30" s="22">
        <v>93</v>
      </c>
      <c r="H30" s="22">
        <v>5</v>
      </c>
      <c r="I30" s="22">
        <v>4</v>
      </c>
      <c r="J30" s="22">
        <f t="shared" ref="J30:J32" si="37">G30+H30+I30</f>
        <v>102</v>
      </c>
      <c r="K30" s="23"/>
      <c r="L30" s="22">
        <v>7.31</v>
      </c>
      <c r="M30" s="22">
        <v>8.23</v>
      </c>
      <c r="N30" s="22">
        <v>5.68</v>
      </c>
      <c r="O30" s="22">
        <v>0.09</v>
      </c>
      <c r="P30" s="22">
        <v>71.62</v>
      </c>
      <c r="Q30" s="22">
        <v>5</v>
      </c>
      <c r="R30" s="22">
        <v>4</v>
      </c>
      <c r="S30" s="22">
        <v>0</v>
      </c>
      <c r="T30" s="22">
        <v>0</v>
      </c>
      <c r="U30" s="22">
        <f t="shared" ref="U30:U32" si="38">L30+M30+N30+O30+P30+Q30+R30+S30+T30</f>
        <v>101.93</v>
      </c>
      <c r="V30" s="23"/>
      <c r="W30" s="22">
        <f t="shared" ref="W30:W32" si="39">(L30+M30+N30+O30+P30)-G30</f>
        <v>-6.9999999999993179E-2</v>
      </c>
      <c r="X30" s="22">
        <f t="shared" ref="X30:X32" si="40">Q30-H30</f>
        <v>0</v>
      </c>
      <c r="Y30" s="22">
        <f t="shared" si="33"/>
        <v>0</v>
      </c>
      <c r="Z30" s="22">
        <f t="shared" ref="Z30:Z32" si="41">U30-J30</f>
        <v>-6.9999999999993179E-2</v>
      </c>
      <c r="AA30" s="23"/>
      <c r="AB30" s="24">
        <f t="shared" ref="AB30:AE32" si="42">W30/G30</f>
        <v>-7.5268817204293746E-4</v>
      </c>
      <c r="AC30" s="24">
        <f t="shared" si="42"/>
        <v>0</v>
      </c>
      <c r="AD30" s="24">
        <f t="shared" si="42"/>
        <v>0</v>
      </c>
      <c r="AE30" s="24">
        <f t="shared" si="42"/>
        <v>-6.8627450980385469E-4</v>
      </c>
      <c r="AF30" s="23"/>
      <c r="AG30" s="25">
        <f t="shared" ref="AG30:AG32" si="43">((2*(Z30^2))/(J30+U30))^0.5</f>
        <v>6.9322222547387163E-3</v>
      </c>
      <c r="AH30" s="23"/>
      <c r="AI30" s="18" t="str">
        <f t="shared" ref="AI30:AI32" si="44">IF(J30&lt;700,IF(((Z30^2)^0.5)&lt;=100,"Pass","Fail"),IF(J30&lt;2700,IF(((AE30^2)^0.5)&lt;=0.15,"Pass","Fail"),IF(Z30&lt;400,"Pass","Fail")))</f>
        <v>Pass</v>
      </c>
      <c r="AJ30" s="18" t="str">
        <f t="shared" ref="AJ30:AJ32" si="45">IF(AG30&lt;=5,"Pass","Fail")</f>
        <v>Pass</v>
      </c>
      <c r="AK30" s="18" t="str">
        <f t="shared" si="34"/>
        <v>Pass</v>
      </c>
      <c r="AL30" s="18" t="str">
        <f t="shared" si="35"/>
        <v>Pass</v>
      </c>
      <c r="AM30" s="18" t="str">
        <f t="shared" si="36"/>
        <v>No</v>
      </c>
      <c r="AN30" s="26"/>
      <c r="AO30" s="26"/>
    </row>
    <row r="31" spans="1:41" x14ac:dyDescent="0.2">
      <c r="A31" s="18">
        <v>50632</v>
      </c>
      <c r="B31" s="18">
        <v>50664</v>
      </c>
      <c r="C31" s="18"/>
      <c r="D31" s="19" t="s">
        <v>43</v>
      </c>
      <c r="E31" s="20" t="str">
        <f t="shared" si="32"/>
        <v>50632_50664_</v>
      </c>
      <c r="F31" s="21" t="s">
        <v>12</v>
      </c>
      <c r="G31" s="22">
        <v>254</v>
      </c>
      <c r="H31" s="22">
        <v>20</v>
      </c>
      <c r="I31" s="22">
        <v>2</v>
      </c>
      <c r="J31" s="22">
        <f t="shared" si="37"/>
        <v>276</v>
      </c>
      <c r="K31" s="23"/>
      <c r="L31" s="22">
        <v>14.64</v>
      </c>
      <c r="M31" s="22">
        <v>26.25</v>
      </c>
      <c r="N31" s="22">
        <v>16.510000000000002</v>
      </c>
      <c r="O31" s="22">
        <v>0.85</v>
      </c>
      <c r="P31" s="22">
        <v>156.66</v>
      </c>
      <c r="Q31" s="22">
        <v>17.52</v>
      </c>
      <c r="R31" s="22">
        <v>0</v>
      </c>
      <c r="S31" s="22">
        <v>0</v>
      </c>
      <c r="T31" s="22">
        <v>0</v>
      </c>
      <c r="U31" s="22">
        <f t="shared" si="38"/>
        <v>232.43</v>
      </c>
      <c r="V31" s="23"/>
      <c r="W31" s="22">
        <f t="shared" si="39"/>
        <v>-39.090000000000003</v>
      </c>
      <c r="X31" s="22">
        <f t="shared" si="40"/>
        <v>-2.4800000000000004</v>
      </c>
      <c r="Y31" s="22">
        <f t="shared" si="33"/>
        <v>-2</v>
      </c>
      <c r="Z31" s="22">
        <f t="shared" si="41"/>
        <v>-43.569999999999993</v>
      </c>
      <c r="AA31" s="23"/>
      <c r="AB31" s="24">
        <f t="shared" si="42"/>
        <v>-0.1538976377952756</v>
      </c>
      <c r="AC31" s="24">
        <f t="shared" si="42"/>
        <v>-0.12400000000000003</v>
      </c>
      <c r="AD31" s="24">
        <f t="shared" si="42"/>
        <v>-1</v>
      </c>
      <c r="AE31" s="24">
        <f t="shared" si="42"/>
        <v>-0.15786231884057969</v>
      </c>
      <c r="AF31" s="23"/>
      <c r="AG31" s="25">
        <f t="shared" si="43"/>
        <v>2.7326686447923354</v>
      </c>
      <c r="AH31" s="23"/>
      <c r="AI31" s="18" t="str">
        <f t="shared" si="44"/>
        <v>Pass</v>
      </c>
      <c r="AJ31" s="18" t="str">
        <f t="shared" si="45"/>
        <v>Pass</v>
      </c>
      <c r="AK31" s="18" t="str">
        <f t="shared" si="34"/>
        <v>Pass</v>
      </c>
      <c r="AL31" s="18" t="str">
        <f t="shared" si="35"/>
        <v>Pass</v>
      </c>
      <c r="AM31" s="18" t="str">
        <f t="shared" si="36"/>
        <v>No</v>
      </c>
      <c r="AN31" s="26"/>
      <c r="AO31" s="26"/>
    </row>
    <row r="32" spans="1:41" x14ac:dyDescent="0.2">
      <c r="A32" s="18">
        <v>50542</v>
      </c>
      <c r="B32" s="18">
        <v>52319</v>
      </c>
      <c r="C32" s="18"/>
      <c r="D32" s="19" t="s">
        <v>44</v>
      </c>
      <c r="E32" s="20" t="str">
        <f t="shared" si="32"/>
        <v>50542_52319_</v>
      </c>
      <c r="F32" s="21" t="s">
        <v>12</v>
      </c>
      <c r="G32" s="22">
        <v>121</v>
      </c>
      <c r="H32" s="22">
        <v>8</v>
      </c>
      <c r="I32" s="22">
        <v>1</v>
      </c>
      <c r="J32" s="22">
        <f t="shared" si="37"/>
        <v>130</v>
      </c>
      <c r="K32" s="23"/>
      <c r="L32" s="22">
        <v>8.81</v>
      </c>
      <c r="M32" s="22">
        <v>10.08</v>
      </c>
      <c r="N32" s="22">
        <v>8.41</v>
      </c>
      <c r="O32" s="22">
        <v>0.13</v>
      </c>
      <c r="P32" s="22">
        <v>94.67</v>
      </c>
      <c r="Q32" s="22">
        <v>8.01</v>
      </c>
      <c r="R32" s="22">
        <v>1.1880000000000002</v>
      </c>
      <c r="S32" s="22">
        <v>0</v>
      </c>
      <c r="T32" s="22">
        <v>1.2E-2</v>
      </c>
      <c r="U32" s="22">
        <f t="shared" si="38"/>
        <v>131.30999999999997</v>
      </c>
      <c r="V32" s="23"/>
      <c r="W32" s="22">
        <f t="shared" si="39"/>
        <v>1.0999999999999943</v>
      </c>
      <c r="X32" s="22">
        <f t="shared" si="40"/>
        <v>9.9999999999997868E-3</v>
      </c>
      <c r="Y32" s="22">
        <f t="shared" si="33"/>
        <v>0.20000000000000018</v>
      </c>
      <c r="Z32" s="22">
        <f t="shared" si="41"/>
        <v>1.3099999999999739</v>
      </c>
      <c r="AA32" s="23"/>
      <c r="AB32" s="24">
        <f t="shared" si="42"/>
        <v>9.0909090909090436E-3</v>
      </c>
      <c r="AC32" s="24">
        <f t="shared" si="42"/>
        <v>1.2499999999999734E-3</v>
      </c>
      <c r="AD32" s="24">
        <f t="shared" si="42"/>
        <v>0.20000000000000018</v>
      </c>
      <c r="AE32" s="24">
        <f t="shared" si="42"/>
        <v>1.0076923076922876E-2</v>
      </c>
      <c r="AF32" s="23"/>
      <c r="AG32" s="25">
        <f t="shared" si="43"/>
        <v>0.11460624371601451</v>
      </c>
      <c r="AH32" s="23"/>
      <c r="AI32" s="18" t="str">
        <f t="shared" si="44"/>
        <v>Pass</v>
      </c>
      <c r="AJ32" s="18" t="str">
        <f t="shared" si="45"/>
        <v>Pass</v>
      </c>
      <c r="AK32" s="18" t="str">
        <f t="shared" si="34"/>
        <v>Pass</v>
      </c>
      <c r="AL32" s="18" t="str">
        <f t="shared" si="35"/>
        <v>Pass</v>
      </c>
      <c r="AM32" s="18" t="str">
        <f t="shared" si="36"/>
        <v>No</v>
      </c>
      <c r="AN32" s="26"/>
      <c r="AO32" s="26"/>
    </row>
    <row r="33" spans="1:41" x14ac:dyDescent="0.2">
      <c r="A33" s="27" t="s">
        <v>38</v>
      </c>
      <c r="B33" s="28"/>
      <c r="C33" s="28"/>
      <c r="D33" s="29"/>
      <c r="E33" s="28"/>
      <c r="F33" s="28"/>
      <c r="G33" s="30">
        <f>SUM(G29:G32)</f>
        <v>902</v>
      </c>
      <c r="H33" s="30">
        <f>SUM(H29:H32)</f>
        <v>55</v>
      </c>
      <c r="I33" s="30">
        <f>SUM(I29:I32)</f>
        <v>17</v>
      </c>
      <c r="J33" s="30">
        <f>SUM(J29:J32)</f>
        <v>974</v>
      </c>
      <c r="K33" s="31"/>
      <c r="L33" s="30">
        <f t="shared" ref="L33:U33" si="46">SUM(L29:L32)</f>
        <v>55.21</v>
      </c>
      <c r="M33" s="30">
        <f t="shared" si="46"/>
        <v>78.929999999999993</v>
      </c>
      <c r="N33" s="30">
        <f t="shared" si="46"/>
        <v>50.849999999999994</v>
      </c>
      <c r="O33" s="30">
        <f t="shared" si="46"/>
        <v>1.3199999999999998</v>
      </c>
      <c r="P33" s="30">
        <f t="shared" si="46"/>
        <v>588.34999999999991</v>
      </c>
      <c r="Q33" s="30">
        <f t="shared" si="46"/>
        <v>60.529999999999994</v>
      </c>
      <c r="R33" s="30">
        <f t="shared" si="46"/>
        <v>12.416</v>
      </c>
      <c r="S33" s="30">
        <f t="shared" si="46"/>
        <v>0</v>
      </c>
      <c r="T33" s="30">
        <f t="shared" si="46"/>
        <v>1.2E-2</v>
      </c>
      <c r="U33" s="30">
        <f t="shared" si="46"/>
        <v>847.61799999999994</v>
      </c>
      <c r="V33" s="31"/>
      <c r="W33" s="30">
        <f>(L33+M33+N33+O33+P33)-G33</f>
        <v>-127.34000000000015</v>
      </c>
      <c r="X33" s="30">
        <f>Q33-H33</f>
        <v>5.529999999999994</v>
      </c>
      <c r="Y33" s="30">
        <f>(R33+S33+T33)-I33</f>
        <v>-4.5719999999999992</v>
      </c>
      <c r="Z33" s="30">
        <f>U33-J33</f>
        <v>-126.38200000000006</v>
      </c>
      <c r="AA33" s="31"/>
      <c r="AB33" s="32">
        <f>W33/G33</f>
        <v>-0.14117516629711768</v>
      </c>
      <c r="AC33" s="32">
        <f>X33/H33</f>
        <v>0.10054545454545444</v>
      </c>
      <c r="AD33" s="32">
        <f>Y33/I33</f>
        <v>-0.26894117647058818</v>
      </c>
      <c r="AE33" s="32">
        <f>Z33/J33</f>
        <v>-0.12975564681724852</v>
      </c>
      <c r="AF33" s="31"/>
      <c r="AG33" s="33">
        <f>((2*(Z33^2))/(J33+U33))^0.5</f>
        <v>4.187661479712407</v>
      </c>
      <c r="AH33" s="31"/>
      <c r="AI33" s="18" t="str">
        <f>IF(((AE33^2)^0.5)&lt;=0.05,"Pass","Fail")</f>
        <v>Fail</v>
      </c>
      <c r="AJ33" s="34"/>
    </row>
    <row r="34" spans="1:41" x14ac:dyDescent="0.2">
      <c r="A34" s="27"/>
      <c r="B34" s="28"/>
      <c r="C34" s="28"/>
      <c r="D34" s="29"/>
      <c r="E34" s="28"/>
      <c r="F34" s="28"/>
      <c r="G34" s="35"/>
      <c r="H34" s="35"/>
      <c r="I34" s="35"/>
      <c r="J34" s="35"/>
      <c r="K34" s="31"/>
      <c r="L34" s="36">
        <f t="shared" ref="L34:T34" si="47">L33/$U33</f>
        <v>6.5135473762945109E-2</v>
      </c>
      <c r="M34" s="36">
        <f t="shared" si="47"/>
        <v>9.3119778013208782E-2</v>
      </c>
      <c r="N34" s="36">
        <f t="shared" si="47"/>
        <v>5.9991647180687523E-2</v>
      </c>
      <c r="O34" s="36">
        <f t="shared" si="47"/>
        <v>1.5573052955458709E-3</v>
      </c>
      <c r="P34" s="36">
        <f t="shared" si="47"/>
        <v>0.6941216444200099</v>
      </c>
      <c r="Q34" s="36">
        <f t="shared" si="47"/>
        <v>7.1411886014690576E-2</v>
      </c>
      <c r="R34" s="36">
        <f t="shared" si="47"/>
        <v>1.4648107992043587E-2</v>
      </c>
      <c r="S34" s="36">
        <f t="shared" si="47"/>
        <v>0</v>
      </c>
      <c r="T34" s="36">
        <f t="shared" si="47"/>
        <v>1.4157320868598828E-5</v>
      </c>
      <c r="U34" s="35"/>
      <c r="V34" s="31"/>
      <c r="W34" s="35"/>
      <c r="X34" s="35"/>
      <c r="Y34" s="35"/>
      <c r="Z34" s="35"/>
      <c r="AA34" s="31"/>
      <c r="AB34" s="36"/>
      <c r="AC34" s="36"/>
      <c r="AD34" s="36"/>
      <c r="AE34" s="36"/>
      <c r="AF34" s="31"/>
      <c r="AG34" s="37"/>
      <c r="AH34" s="31"/>
      <c r="AI34" s="23"/>
      <c r="AJ34" s="31"/>
    </row>
    <row r="36" spans="1:41" x14ac:dyDescent="0.2">
      <c r="A36" s="7" t="s">
        <v>40</v>
      </c>
      <c r="B36" s="7"/>
      <c r="C36" s="7"/>
      <c r="D36" s="8"/>
      <c r="E36" s="7"/>
      <c r="F36" s="7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1:41" x14ac:dyDescent="0.2">
      <c r="A37" s="7" t="s">
        <v>39</v>
      </c>
      <c r="B37" s="7"/>
      <c r="C37" s="7"/>
      <c r="D37" s="8"/>
      <c r="E37" s="7"/>
      <c r="F37" s="7"/>
      <c r="G37" s="10" t="s">
        <v>2</v>
      </c>
      <c r="H37" s="10"/>
      <c r="I37" s="10"/>
      <c r="J37" s="10"/>
      <c r="K37" s="9"/>
      <c r="L37" s="11" t="s">
        <v>3</v>
      </c>
      <c r="M37" s="12"/>
      <c r="N37" s="12"/>
      <c r="O37" s="12"/>
      <c r="P37" s="12"/>
      <c r="Q37" s="12"/>
      <c r="R37" s="12"/>
      <c r="S37" s="12"/>
      <c r="T37" s="12"/>
      <c r="U37" s="13"/>
      <c r="V37" s="9"/>
      <c r="W37" s="10" t="s">
        <v>4</v>
      </c>
      <c r="X37" s="10"/>
      <c r="Y37" s="10"/>
      <c r="Z37" s="10"/>
      <c r="AA37" s="9"/>
      <c r="AB37" s="10" t="s">
        <v>5</v>
      </c>
      <c r="AC37" s="10"/>
      <c r="AD37" s="10"/>
      <c r="AE37" s="10"/>
      <c r="AF37" s="9"/>
      <c r="AG37" s="9"/>
      <c r="AH37" s="9"/>
      <c r="AI37" s="10" t="s">
        <v>6</v>
      </c>
      <c r="AJ37" s="10"/>
    </row>
    <row r="38" spans="1:41" x14ac:dyDescent="0.2">
      <c r="A38" s="14" t="s">
        <v>7</v>
      </c>
      <c r="B38" s="14" t="s">
        <v>8</v>
      </c>
      <c r="C38" s="14" t="s">
        <v>9</v>
      </c>
      <c r="D38" s="15" t="s">
        <v>10</v>
      </c>
      <c r="E38" s="14" t="s">
        <v>11</v>
      </c>
      <c r="F38" s="7" t="s">
        <v>12</v>
      </c>
      <c r="G38" s="16" t="s">
        <v>13</v>
      </c>
      <c r="H38" s="16" t="s">
        <v>14</v>
      </c>
      <c r="I38" s="16" t="s">
        <v>15</v>
      </c>
      <c r="J38" s="16" t="s">
        <v>16</v>
      </c>
      <c r="K38" s="9"/>
      <c r="L38" s="16" t="s">
        <v>17</v>
      </c>
      <c r="M38" s="16" t="s">
        <v>18</v>
      </c>
      <c r="N38" s="16" t="s">
        <v>19</v>
      </c>
      <c r="O38" s="16" t="s">
        <v>20</v>
      </c>
      <c r="P38" s="16" t="s">
        <v>21</v>
      </c>
      <c r="Q38" s="16" t="s">
        <v>14</v>
      </c>
      <c r="R38" s="16" t="s">
        <v>22</v>
      </c>
      <c r="S38" s="16" t="s">
        <v>23</v>
      </c>
      <c r="T38" s="16" t="s">
        <v>24</v>
      </c>
      <c r="U38" s="16" t="s">
        <v>25</v>
      </c>
      <c r="V38" s="9"/>
      <c r="W38" s="16" t="s">
        <v>13</v>
      </c>
      <c r="X38" s="16" t="s">
        <v>14</v>
      </c>
      <c r="Y38" s="16" t="s">
        <v>15</v>
      </c>
      <c r="Z38" s="16" t="s">
        <v>26</v>
      </c>
      <c r="AA38" s="9"/>
      <c r="AB38" s="16" t="s">
        <v>13</v>
      </c>
      <c r="AC38" s="16" t="s">
        <v>14</v>
      </c>
      <c r="AD38" s="16" t="s">
        <v>15</v>
      </c>
      <c r="AE38" s="16" t="s">
        <v>26</v>
      </c>
      <c r="AF38" s="9"/>
      <c r="AG38" s="16" t="s">
        <v>27</v>
      </c>
      <c r="AH38" s="9"/>
      <c r="AI38" s="16" t="s">
        <v>28</v>
      </c>
      <c r="AJ38" s="16" t="s">
        <v>29</v>
      </c>
      <c r="AK38" s="16" t="s">
        <v>30</v>
      </c>
      <c r="AL38" s="16" t="s">
        <v>31</v>
      </c>
      <c r="AM38" s="16" t="s">
        <v>32</v>
      </c>
    </row>
    <row r="39" spans="1:41" x14ac:dyDescent="0.2">
      <c r="A39" s="18">
        <v>50654</v>
      </c>
      <c r="B39" s="18">
        <v>50642</v>
      </c>
      <c r="C39" s="18"/>
      <c r="D39" s="19" t="s">
        <v>41</v>
      </c>
      <c r="E39" s="20" t="str">
        <f t="shared" ref="E39:E42" si="48">A39&amp;"_"&amp;B39&amp;"_"&amp;C39</f>
        <v>50654_50642_</v>
      </c>
      <c r="F39" s="21" t="s">
        <v>12</v>
      </c>
      <c r="G39" s="22">
        <v>370</v>
      </c>
      <c r="H39" s="22">
        <v>32</v>
      </c>
      <c r="I39" s="22">
        <v>7</v>
      </c>
      <c r="J39" s="22">
        <f>G39+H39+I39</f>
        <v>409</v>
      </c>
      <c r="K39" s="23"/>
      <c r="L39" s="22">
        <v>18.350000000000001</v>
      </c>
      <c r="M39" s="22">
        <v>23.36</v>
      </c>
      <c r="N39" s="22">
        <v>37.619999999999997</v>
      </c>
      <c r="O39" s="22">
        <v>0.4</v>
      </c>
      <c r="P39" s="22">
        <v>253.18</v>
      </c>
      <c r="Q39" s="22">
        <v>34.53</v>
      </c>
      <c r="R39" s="22">
        <v>8.9160000000000004</v>
      </c>
      <c r="S39" s="22">
        <v>0</v>
      </c>
      <c r="T39" s="22">
        <v>0.28799999999999998</v>
      </c>
      <c r="U39" s="22">
        <f>L39+M39+N39+O39+P39+Q39+R39+S39+T39</f>
        <v>376.64400000000006</v>
      </c>
      <c r="V39" s="23"/>
      <c r="W39" s="22">
        <f>(L39+M39+N39+O39+P39)-G39</f>
        <v>-37.089999999999975</v>
      </c>
      <c r="X39" s="22">
        <f>Q39-H39</f>
        <v>2.5300000000000011</v>
      </c>
      <c r="Y39" s="22">
        <f t="shared" ref="Y39:Y42" si="49">(R39+S39+T39)-I39</f>
        <v>2.2040000000000006</v>
      </c>
      <c r="Z39" s="22">
        <f>U39-J39</f>
        <v>-32.355999999999938</v>
      </c>
      <c r="AA39" s="23"/>
      <c r="AB39" s="24">
        <f>W39/G39</f>
        <v>-0.10024324324324317</v>
      </c>
      <c r="AC39" s="24">
        <f>X39/H39</f>
        <v>7.9062500000000036E-2</v>
      </c>
      <c r="AD39" s="24">
        <f>Y39/I39</f>
        <v>0.31485714285714295</v>
      </c>
      <c r="AE39" s="24">
        <f>Z39/J39</f>
        <v>-7.9110024449877595E-2</v>
      </c>
      <c r="AF39" s="23"/>
      <c r="AG39" s="25">
        <f>((2*(Z39^2))/(J39+U39))^0.5</f>
        <v>1.6325140419405408</v>
      </c>
      <c r="AH39" s="23"/>
      <c r="AI39" s="18" t="str">
        <f>IF(J39&lt;700,IF(((Z39^2)^0.5)&lt;=100,"Pass","Fail"),IF(J39&lt;2700,IF(((AE39^2)^0.5)&lt;=0.15,"Pass","Fail"),IF(Z39&lt;400,"Pass","Fail")))</f>
        <v>Pass</v>
      </c>
      <c r="AJ39" s="18" t="str">
        <f>IF(AG39&lt;=5,"Pass","Fail")</f>
        <v>Pass</v>
      </c>
      <c r="AK39" s="18" t="str">
        <f t="shared" ref="AK39:AK42" si="50">IF(AG39&lt;=10,"Pass","Fail")</f>
        <v>Pass</v>
      </c>
      <c r="AL39" s="18" t="str">
        <f t="shared" ref="AL39:AL42" si="51">IF(AG39&lt;=7,"Pass","Fail")</f>
        <v>Pass</v>
      </c>
      <c r="AM39" s="18" t="str">
        <f t="shared" ref="AM39:AM42" si="52">IF(AG39&gt;10,"Yes","No")</f>
        <v>No</v>
      </c>
      <c r="AN39" s="26"/>
      <c r="AO39" s="26"/>
    </row>
    <row r="40" spans="1:41" x14ac:dyDescent="0.2">
      <c r="A40" s="18">
        <v>52253</v>
      </c>
      <c r="B40" s="18">
        <v>50549</v>
      </c>
      <c r="C40" s="18"/>
      <c r="D40" s="19" t="s">
        <v>42</v>
      </c>
      <c r="E40" s="20" t="str">
        <f t="shared" si="48"/>
        <v>52253_50549_</v>
      </c>
      <c r="F40" s="21" t="s">
        <v>12</v>
      </c>
      <c r="G40" s="22">
        <v>95</v>
      </c>
      <c r="H40" s="22">
        <v>8</v>
      </c>
      <c r="I40" s="22">
        <v>3</v>
      </c>
      <c r="J40" s="22">
        <f t="shared" ref="J40:J42" si="53">G40+H40+I40</f>
        <v>106</v>
      </c>
      <c r="K40" s="23"/>
      <c r="L40" s="22">
        <v>6.57</v>
      </c>
      <c r="M40" s="22">
        <v>6.93</v>
      </c>
      <c r="N40" s="22">
        <v>5.22</v>
      </c>
      <c r="O40" s="22">
        <v>0.13</v>
      </c>
      <c r="P40" s="22">
        <v>75.489999999999995</v>
      </c>
      <c r="Q40" s="22">
        <v>8.0299999999999994</v>
      </c>
      <c r="R40" s="22">
        <v>3.5119999999999996</v>
      </c>
      <c r="S40" s="22">
        <v>0</v>
      </c>
      <c r="T40" s="22">
        <v>3.5999999999999997E-2</v>
      </c>
      <c r="U40" s="22">
        <f t="shared" ref="U40:U42" si="54">L40+M40+N40+O40+P40+Q40+R40+S40+T40</f>
        <v>105.91799999999999</v>
      </c>
      <c r="V40" s="23"/>
      <c r="W40" s="22">
        <f t="shared" ref="W40:W42" si="55">(L40+M40+N40+O40+P40)-G40</f>
        <v>-0.6600000000000108</v>
      </c>
      <c r="X40" s="22">
        <f t="shared" ref="X40:X42" si="56">Q40-H40</f>
        <v>2.9999999999999361E-2</v>
      </c>
      <c r="Y40" s="22">
        <f t="shared" si="49"/>
        <v>0.5479999999999996</v>
      </c>
      <c r="Z40" s="22">
        <f t="shared" ref="Z40:Z42" si="57">U40-J40</f>
        <v>-8.2000000000007844E-2</v>
      </c>
      <c r="AA40" s="23"/>
      <c r="AB40" s="24">
        <f t="shared" ref="AB40:AE43" si="58">W40/G40</f>
        <v>-6.9473684210527454E-3</v>
      </c>
      <c r="AC40" s="24">
        <f t="shared" si="58"/>
        <v>3.7499999999999201E-3</v>
      </c>
      <c r="AD40" s="24">
        <f t="shared" si="58"/>
        <v>0.18266666666666653</v>
      </c>
      <c r="AE40" s="24">
        <f t="shared" si="58"/>
        <v>-7.7358490566045138E-4</v>
      </c>
      <c r="AF40" s="23"/>
      <c r="AG40" s="25">
        <f t="shared" ref="AG40:AG42" si="59">((2*(Z40^2))/(J40+U40))^0.5</f>
        <v>7.9660848310789314E-3</v>
      </c>
      <c r="AH40" s="23"/>
      <c r="AI40" s="18" t="str">
        <f t="shared" ref="AI40:AI42" si="60">IF(J40&lt;700,IF(((Z40^2)^0.5)&lt;=100,"Pass","Fail"),IF(J40&lt;2700,IF(((AE40^2)^0.5)&lt;=0.15,"Pass","Fail"),IF(Z40&lt;400,"Pass","Fail")))</f>
        <v>Pass</v>
      </c>
      <c r="AJ40" s="18" t="str">
        <f t="shared" ref="AJ40:AJ42" si="61">IF(AG40&lt;=5,"Pass","Fail")</f>
        <v>Pass</v>
      </c>
      <c r="AK40" s="18" t="str">
        <f t="shared" si="50"/>
        <v>Pass</v>
      </c>
      <c r="AL40" s="18" t="str">
        <f t="shared" si="51"/>
        <v>Pass</v>
      </c>
      <c r="AM40" s="18" t="str">
        <f t="shared" si="52"/>
        <v>No</v>
      </c>
      <c r="AN40" s="26"/>
      <c r="AO40" s="26"/>
    </row>
    <row r="41" spans="1:41" x14ac:dyDescent="0.2">
      <c r="A41" s="18">
        <v>50664</v>
      </c>
      <c r="B41" s="18">
        <v>50632</v>
      </c>
      <c r="C41" s="18"/>
      <c r="D41" s="19" t="s">
        <v>43</v>
      </c>
      <c r="E41" s="20" t="str">
        <f t="shared" si="48"/>
        <v>50664_50632_</v>
      </c>
      <c r="F41" s="21" t="s">
        <v>12</v>
      </c>
      <c r="G41" s="22">
        <v>146</v>
      </c>
      <c r="H41" s="22">
        <v>15</v>
      </c>
      <c r="I41" s="22">
        <v>2</v>
      </c>
      <c r="J41" s="22">
        <f t="shared" si="53"/>
        <v>163</v>
      </c>
      <c r="K41" s="23"/>
      <c r="L41" s="22">
        <v>9.7200000000000006</v>
      </c>
      <c r="M41" s="22">
        <v>10.6</v>
      </c>
      <c r="N41" s="22">
        <v>6.78</v>
      </c>
      <c r="O41" s="22">
        <v>0.44</v>
      </c>
      <c r="P41" s="22">
        <v>112.6</v>
      </c>
      <c r="Q41" s="22">
        <v>14.47</v>
      </c>
      <c r="R41" s="22">
        <v>0</v>
      </c>
      <c r="S41" s="22">
        <v>0</v>
      </c>
      <c r="T41" s="22">
        <v>0</v>
      </c>
      <c r="U41" s="22">
        <f t="shared" si="54"/>
        <v>154.60999999999999</v>
      </c>
      <c r="V41" s="23"/>
      <c r="W41" s="22">
        <f t="shared" si="55"/>
        <v>-5.8600000000000136</v>
      </c>
      <c r="X41" s="22">
        <f t="shared" si="56"/>
        <v>-0.52999999999999936</v>
      </c>
      <c r="Y41" s="22">
        <f t="shared" si="49"/>
        <v>-2</v>
      </c>
      <c r="Z41" s="22">
        <f t="shared" si="57"/>
        <v>-8.3900000000000148</v>
      </c>
      <c r="AA41" s="23"/>
      <c r="AB41" s="24">
        <f t="shared" si="58"/>
        <v>-4.0136986301369956E-2</v>
      </c>
      <c r="AC41" s="24">
        <f t="shared" si="58"/>
        <v>-3.5333333333333293E-2</v>
      </c>
      <c r="AD41" s="24">
        <f t="shared" si="58"/>
        <v>-1</v>
      </c>
      <c r="AE41" s="24">
        <f t="shared" si="58"/>
        <v>-5.14723926380369E-2</v>
      </c>
      <c r="AF41" s="23"/>
      <c r="AG41" s="25">
        <f t="shared" si="59"/>
        <v>0.66577866617139247</v>
      </c>
      <c r="AH41" s="23"/>
      <c r="AI41" s="18" t="str">
        <f t="shared" si="60"/>
        <v>Pass</v>
      </c>
      <c r="AJ41" s="18" t="str">
        <f t="shared" si="61"/>
        <v>Pass</v>
      </c>
      <c r="AK41" s="18" t="str">
        <f t="shared" si="50"/>
        <v>Pass</v>
      </c>
      <c r="AL41" s="18" t="str">
        <f t="shared" si="51"/>
        <v>Pass</v>
      </c>
      <c r="AM41" s="18" t="str">
        <f t="shared" si="52"/>
        <v>No</v>
      </c>
      <c r="AN41" s="26"/>
      <c r="AO41" s="26"/>
    </row>
    <row r="42" spans="1:41" x14ac:dyDescent="0.2">
      <c r="A42" s="18">
        <v>52319</v>
      </c>
      <c r="B42" s="18">
        <v>50542</v>
      </c>
      <c r="C42" s="18"/>
      <c r="D42" s="19" t="s">
        <v>44</v>
      </c>
      <c r="E42" s="20" t="str">
        <f t="shared" si="48"/>
        <v>52319_50542_</v>
      </c>
      <c r="F42" s="21" t="s">
        <v>12</v>
      </c>
      <c r="G42" s="22">
        <v>103</v>
      </c>
      <c r="H42" s="22">
        <v>10</v>
      </c>
      <c r="I42" s="22">
        <v>2</v>
      </c>
      <c r="J42" s="22">
        <f t="shared" si="53"/>
        <v>115</v>
      </c>
      <c r="K42" s="23"/>
      <c r="L42" s="22">
        <v>8.3800000000000008</v>
      </c>
      <c r="M42" s="22">
        <v>6.53</v>
      </c>
      <c r="N42" s="22">
        <v>4.8</v>
      </c>
      <c r="O42" s="22">
        <v>0.19</v>
      </c>
      <c r="P42" s="22">
        <v>88.16</v>
      </c>
      <c r="Q42" s="22">
        <v>9.99</v>
      </c>
      <c r="R42" s="22">
        <v>1.996</v>
      </c>
      <c r="S42" s="22">
        <v>0</v>
      </c>
      <c r="T42" s="22">
        <v>8.0000000000000002E-3</v>
      </c>
      <c r="U42" s="22">
        <f t="shared" si="54"/>
        <v>120.05399999999999</v>
      </c>
      <c r="V42" s="23"/>
      <c r="W42" s="22">
        <f t="shared" si="55"/>
        <v>5.0600000000000023</v>
      </c>
      <c r="X42" s="22">
        <f t="shared" si="56"/>
        <v>-9.9999999999997868E-3</v>
      </c>
      <c r="Y42" s="22">
        <f t="shared" si="49"/>
        <v>4.0000000000000036E-3</v>
      </c>
      <c r="Z42" s="22">
        <f t="shared" si="57"/>
        <v>5.0539999999999878</v>
      </c>
      <c r="AA42" s="23"/>
      <c r="AB42" s="24">
        <f t="shared" si="58"/>
        <v>4.9126213592233028E-2</v>
      </c>
      <c r="AC42" s="24">
        <f t="shared" si="58"/>
        <v>-9.9999999999997877E-4</v>
      </c>
      <c r="AD42" s="24">
        <f t="shared" si="58"/>
        <v>2.0000000000000018E-3</v>
      </c>
      <c r="AE42" s="24">
        <f t="shared" si="58"/>
        <v>4.3947826086956417E-2</v>
      </c>
      <c r="AF42" s="23"/>
      <c r="AG42" s="25">
        <f t="shared" si="59"/>
        <v>0.4661937129325377</v>
      </c>
      <c r="AH42" s="23"/>
      <c r="AI42" s="18" t="str">
        <f t="shared" si="60"/>
        <v>Pass</v>
      </c>
      <c r="AJ42" s="18" t="str">
        <f t="shared" si="61"/>
        <v>Pass</v>
      </c>
      <c r="AK42" s="18" t="str">
        <f t="shared" si="50"/>
        <v>Pass</v>
      </c>
      <c r="AL42" s="18" t="str">
        <f t="shared" si="51"/>
        <v>Pass</v>
      </c>
      <c r="AM42" s="18" t="str">
        <f t="shared" si="52"/>
        <v>No</v>
      </c>
      <c r="AN42" s="26"/>
      <c r="AO42" s="26"/>
    </row>
    <row r="43" spans="1:41" x14ac:dyDescent="0.2">
      <c r="A43" s="27" t="s">
        <v>38</v>
      </c>
      <c r="B43" s="28"/>
      <c r="C43" s="28"/>
      <c r="D43" s="29"/>
      <c r="E43" s="28"/>
      <c r="F43" s="28"/>
      <c r="G43" s="30">
        <f>SUM(G39:G42)</f>
        <v>714</v>
      </c>
      <c r="H43" s="30">
        <f>SUM(H39:H42)</f>
        <v>65</v>
      </c>
      <c r="I43" s="30">
        <f>SUM(I39:I42)</f>
        <v>14</v>
      </c>
      <c r="J43" s="30">
        <f>SUM(J39:J42)</f>
        <v>793</v>
      </c>
      <c r="K43" s="31"/>
      <c r="L43" s="30">
        <f t="shared" ref="L43:U43" si="62">SUM(L39:L42)</f>
        <v>43.02</v>
      </c>
      <c r="M43" s="30">
        <f t="shared" si="62"/>
        <v>47.42</v>
      </c>
      <c r="N43" s="30">
        <f t="shared" si="62"/>
        <v>54.419999999999995</v>
      </c>
      <c r="O43" s="30">
        <f t="shared" si="62"/>
        <v>1.1599999999999999</v>
      </c>
      <c r="P43" s="30">
        <f t="shared" si="62"/>
        <v>529.42999999999995</v>
      </c>
      <c r="Q43" s="30">
        <f t="shared" si="62"/>
        <v>67.02</v>
      </c>
      <c r="R43" s="30">
        <f t="shared" si="62"/>
        <v>14.424000000000001</v>
      </c>
      <c r="S43" s="30">
        <f t="shared" si="62"/>
        <v>0</v>
      </c>
      <c r="T43" s="30">
        <f t="shared" si="62"/>
        <v>0.33199999999999996</v>
      </c>
      <c r="U43" s="30">
        <f t="shared" si="62"/>
        <v>757.226</v>
      </c>
      <c r="V43" s="31"/>
      <c r="W43" s="30">
        <f>(L43+M43+N43+O43+P43)-G43</f>
        <v>-38.550000000000068</v>
      </c>
      <c r="X43" s="30">
        <f>Q43-H43</f>
        <v>2.019999999999996</v>
      </c>
      <c r="Y43" s="30">
        <f>(R43+S43+T43)-I43</f>
        <v>0.756000000000002</v>
      </c>
      <c r="Z43" s="30">
        <f>U43-J43</f>
        <v>-35.774000000000001</v>
      </c>
      <c r="AA43" s="31"/>
      <c r="AB43" s="32">
        <f t="shared" si="58"/>
        <v>-5.3991596638655555E-2</v>
      </c>
      <c r="AC43" s="32">
        <f t="shared" si="58"/>
        <v>3.1076923076923016E-2</v>
      </c>
      <c r="AD43" s="32">
        <f t="shared" si="58"/>
        <v>5.4000000000000145E-2</v>
      </c>
      <c r="AE43" s="32">
        <f t="shared" si="58"/>
        <v>-4.5112232030264821E-2</v>
      </c>
      <c r="AF43" s="31"/>
      <c r="AG43" s="33">
        <f>((2*(Z43^2))/(J43+U43))^0.5</f>
        <v>1.2849463416222957</v>
      </c>
      <c r="AH43" s="31"/>
      <c r="AI43" s="18" t="str">
        <f>IF(((AE43^2)^0.5)&lt;=0.05,"Pass","Fail")</f>
        <v>Pass</v>
      </c>
      <c r="AJ43" s="34"/>
    </row>
    <row r="44" spans="1:41" x14ac:dyDescent="0.2">
      <c r="A44" s="27"/>
      <c r="B44" s="28"/>
      <c r="C44" s="28"/>
      <c r="D44" s="29"/>
      <c r="E44" s="28"/>
      <c r="F44" s="28"/>
      <c r="G44" s="35"/>
      <c r="H44" s="35"/>
      <c r="I44" s="35"/>
      <c r="J44" s="35"/>
      <c r="K44" s="31"/>
      <c r="L44" s="36">
        <f t="shared" ref="L44:T44" si="63">L43/$U43</f>
        <v>5.6812629254674299E-2</v>
      </c>
      <c r="M44" s="36">
        <f t="shared" si="63"/>
        <v>6.262331193065214E-2</v>
      </c>
      <c r="N44" s="36">
        <f t="shared" si="63"/>
        <v>7.186757982425325E-2</v>
      </c>
      <c r="O44" s="36">
        <f t="shared" si="63"/>
        <v>1.5319072509396136E-3</v>
      </c>
      <c r="P44" s="36">
        <f t="shared" si="63"/>
        <v>0.69917039298703421</v>
      </c>
      <c r="Q44" s="36">
        <f t="shared" si="63"/>
        <v>8.8507262032735262E-2</v>
      </c>
      <c r="R44" s="36">
        <f t="shared" si="63"/>
        <v>1.9048474299614648E-2</v>
      </c>
      <c r="S44" s="36">
        <f t="shared" si="63"/>
        <v>0</v>
      </c>
      <c r="T44" s="36">
        <f t="shared" si="63"/>
        <v>4.3844242009651008E-4</v>
      </c>
      <c r="U44" s="35"/>
      <c r="V44" s="31"/>
      <c r="W44" s="35"/>
      <c r="X44" s="35"/>
      <c r="Y44" s="35"/>
      <c r="Z44" s="35"/>
      <c r="AA44" s="31"/>
      <c r="AB44" s="36"/>
      <c r="AC44" s="36"/>
      <c r="AD44" s="36"/>
      <c r="AE44" s="36"/>
      <c r="AF44" s="31"/>
      <c r="AG44" s="37"/>
      <c r="AH44" s="31"/>
      <c r="AI44" s="23"/>
      <c r="AJ44" s="31"/>
    </row>
    <row r="46" spans="1:41" x14ac:dyDescent="0.2">
      <c r="A46" s="7" t="s">
        <v>45</v>
      </c>
      <c r="B46" s="7"/>
      <c r="C46" s="7"/>
      <c r="D46" s="8"/>
      <c r="E46" s="7"/>
      <c r="F46" s="7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41" x14ac:dyDescent="0.2">
      <c r="A47" s="7" t="s">
        <v>46</v>
      </c>
      <c r="B47" s="7"/>
      <c r="C47" s="7"/>
      <c r="D47" s="8"/>
      <c r="E47" s="7"/>
      <c r="F47" s="7"/>
      <c r="G47" s="10" t="s">
        <v>2</v>
      </c>
      <c r="H47" s="10"/>
      <c r="I47" s="10"/>
      <c r="J47" s="10"/>
      <c r="K47" s="9"/>
      <c r="L47" s="11" t="s">
        <v>3</v>
      </c>
      <c r="M47" s="12"/>
      <c r="N47" s="12"/>
      <c r="O47" s="12"/>
      <c r="P47" s="12"/>
      <c r="Q47" s="12"/>
      <c r="R47" s="12"/>
      <c r="S47" s="12"/>
      <c r="T47" s="12"/>
      <c r="U47" s="13"/>
      <c r="V47" s="9"/>
      <c r="W47" s="10" t="s">
        <v>4</v>
      </c>
      <c r="X47" s="10"/>
      <c r="Y47" s="10"/>
      <c r="Z47" s="10"/>
      <c r="AA47" s="9"/>
      <c r="AB47" s="10" t="s">
        <v>5</v>
      </c>
      <c r="AC47" s="10"/>
      <c r="AD47" s="10"/>
      <c r="AE47" s="10"/>
      <c r="AF47" s="9"/>
      <c r="AG47" s="9"/>
      <c r="AH47" s="9"/>
      <c r="AI47" s="11" t="s">
        <v>6</v>
      </c>
      <c r="AJ47" s="13"/>
    </row>
    <row r="48" spans="1:41" x14ac:dyDescent="0.2">
      <c r="A48" s="14" t="s">
        <v>7</v>
      </c>
      <c r="B48" s="14" t="s">
        <v>8</v>
      </c>
      <c r="C48" s="14" t="s">
        <v>9</v>
      </c>
      <c r="D48" s="15" t="s">
        <v>10</v>
      </c>
      <c r="E48" s="14" t="s">
        <v>11</v>
      </c>
      <c r="F48" s="7" t="s">
        <v>12</v>
      </c>
      <c r="G48" s="16" t="s">
        <v>13</v>
      </c>
      <c r="H48" s="16" t="s">
        <v>14</v>
      </c>
      <c r="I48" s="16" t="s">
        <v>15</v>
      </c>
      <c r="J48" s="16" t="s">
        <v>16</v>
      </c>
      <c r="K48" s="9"/>
      <c r="L48" s="16" t="s">
        <v>17</v>
      </c>
      <c r="M48" s="16" t="s">
        <v>18</v>
      </c>
      <c r="N48" s="16" t="s">
        <v>19</v>
      </c>
      <c r="O48" s="16" t="s">
        <v>20</v>
      </c>
      <c r="P48" s="16" t="s">
        <v>21</v>
      </c>
      <c r="Q48" s="16" t="s">
        <v>14</v>
      </c>
      <c r="R48" s="16" t="s">
        <v>22</v>
      </c>
      <c r="S48" s="16" t="s">
        <v>23</v>
      </c>
      <c r="T48" s="16" t="s">
        <v>24</v>
      </c>
      <c r="U48" s="16" t="s">
        <v>25</v>
      </c>
      <c r="V48" s="9"/>
      <c r="W48" s="16" t="s">
        <v>13</v>
      </c>
      <c r="X48" s="16" t="s">
        <v>14</v>
      </c>
      <c r="Y48" s="16" t="s">
        <v>15</v>
      </c>
      <c r="Z48" s="16" t="s">
        <v>26</v>
      </c>
      <c r="AA48" s="9"/>
      <c r="AB48" s="16" t="s">
        <v>13</v>
      </c>
      <c r="AC48" s="16" t="s">
        <v>14</v>
      </c>
      <c r="AD48" s="16" t="s">
        <v>15</v>
      </c>
      <c r="AE48" s="16" t="s">
        <v>26</v>
      </c>
      <c r="AF48" s="9"/>
      <c r="AG48" s="16" t="s">
        <v>27</v>
      </c>
      <c r="AH48" s="9"/>
      <c r="AI48" s="16" t="s">
        <v>28</v>
      </c>
      <c r="AJ48" s="16" t="s">
        <v>29</v>
      </c>
      <c r="AK48" s="16" t="s">
        <v>30</v>
      </c>
      <c r="AL48" s="16" t="s">
        <v>31</v>
      </c>
      <c r="AM48" s="16" t="s">
        <v>32</v>
      </c>
    </row>
    <row r="49" spans="1:41" x14ac:dyDescent="0.2">
      <c r="A49" s="18">
        <v>52246</v>
      </c>
      <c r="B49" s="18">
        <v>50925</v>
      </c>
      <c r="C49" s="18"/>
      <c r="D49" s="19" t="s">
        <v>47</v>
      </c>
      <c r="E49" s="20" t="str">
        <f t="shared" ref="E49:E52" si="64">A49&amp;"_"&amp;B49&amp;"_"&amp;C49</f>
        <v>52246_50925_</v>
      </c>
      <c r="F49" s="21" t="s">
        <v>12</v>
      </c>
      <c r="G49" s="22">
        <v>632</v>
      </c>
      <c r="H49" s="22">
        <v>39</v>
      </c>
      <c r="I49" s="22">
        <v>19</v>
      </c>
      <c r="J49" s="22">
        <f>G49+H49+I49</f>
        <v>690</v>
      </c>
      <c r="K49" s="23"/>
      <c r="L49" s="22">
        <v>44.42</v>
      </c>
      <c r="M49" s="22">
        <v>68.540000000000006</v>
      </c>
      <c r="N49" s="22">
        <v>40.83</v>
      </c>
      <c r="O49" s="22">
        <v>0.25</v>
      </c>
      <c r="P49" s="22">
        <v>472.89</v>
      </c>
      <c r="Q49" s="22">
        <v>38.93</v>
      </c>
      <c r="R49" s="22">
        <v>19.996000000000002</v>
      </c>
      <c r="S49" s="22">
        <v>4.0000000000000001E-3</v>
      </c>
      <c r="T49" s="22">
        <v>0.36399999999999999</v>
      </c>
      <c r="U49" s="22">
        <f>L49+M49+N49+O49+P49+Q49+R49+S49+T49</f>
        <v>686.22400000000005</v>
      </c>
      <c r="V49" s="23"/>
      <c r="W49" s="22">
        <f>(L49+M49+N49+O49+P49)-G49</f>
        <v>-5.0699999999999363</v>
      </c>
      <c r="X49" s="22">
        <f>Q49-H49</f>
        <v>-7.0000000000000284E-2</v>
      </c>
      <c r="Y49" s="22">
        <f t="shared" ref="Y49:Y52" si="65">(R49+S49+T49)-I49</f>
        <v>1.3640000000000043</v>
      </c>
      <c r="Z49" s="22">
        <f>U49-J49</f>
        <v>-3.7759999999999536</v>
      </c>
      <c r="AA49" s="23"/>
      <c r="AB49" s="24">
        <f>W49/G49</f>
        <v>-8.0221518987340767E-3</v>
      </c>
      <c r="AC49" s="24">
        <f>X49/H49</f>
        <v>-1.7948717948718022E-3</v>
      </c>
      <c r="AD49" s="24">
        <f>Y49/I49</f>
        <v>7.178947368421075E-2</v>
      </c>
      <c r="AE49" s="24">
        <f>Z49/J49</f>
        <v>-5.4724637681158751E-3</v>
      </c>
      <c r="AF49" s="23"/>
      <c r="AG49" s="25">
        <f>((2*(Z49^2))/(J49+U49))^0.5</f>
        <v>0.14394693425984889</v>
      </c>
      <c r="AH49" s="23"/>
      <c r="AI49" s="18" t="str">
        <f>IF(J49&lt;700,IF(((Z49^2)^0.5)&lt;=100,"Pass","Fail"),IF(J49&lt;2700,IF(((AE49^2)^0.5)&lt;=0.15,"Pass","Fail"),IF(Z49&lt;400,"Pass","Fail")))</f>
        <v>Pass</v>
      </c>
      <c r="AJ49" s="18" t="str">
        <f>IF(AG49&lt;=5,"Pass","Fail")</f>
        <v>Pass</v>
      </c>
      <c r="AK49" s="18" t="str">
        <f t="shared" ref="AK49:AK52" si="66">IF(AG49&lt;=10,"Pass","Fail")</f>
        <v>Pass</v>
      </c>
      <c r="AL49" s="18" t="str">
        <f t="shared" ref="AL49:AL52" si="67">IF(AG49&lt;=7,"Pass","Fail")</f>
        <v>Pass</v>
      </c>
      <c r="AM49" s="18" t="str">
        <f t="shared" ref="AM49:AM52" si="68">IF(AG49&gt;10,"Yes","No")</f>
        <v>No</v>
      </c>
      <c r="AN49" s="26"/>
      <c r="AO49" s="26"/>
    </row>
    <row r="50" spans="1:41" x14ac:dyDescent="0.2">
      <c r="A50" s="18">
        <v>50805</v>
      </c>
      <c r="B50" s="18">
        <v>52310</v>
      </c>
      <c r="C50" s="18"/>
      <c r="D50" s="19" t="s">
        <v>48</v>
      </c>
      <c r="E50" s="20" t="str">
        <f t="shared" si="64"/>
        <v>50805_52310_</v>
      </c>
      <c r="F50" s="21" t="s">
        <v>12</v>
      </c>
      <c r="G50" s="22">
        <v>308</v>
      </c>
      <c r="H50" s="22">
        <v>23</v>
      </c>
      <c r="I50" s="22">
        <v>4</v>
      </c>
      <c r="J50" s="22">
        <f t="shared" ref="J50:J52" si="69">G50+H50+I50</f>
        <v>335</v>
      </c>
      <c r="K50" s="23"/>
      <c r="L50" s="22">
        <v>21.79</v>
      </c>
      <c r="M50" s="22">
        <v>31.88</v>
      </c>
      <c r="N50" s="22">
        <v>14.62</v>
      </c>
      <c r="O50" s="22">
        <v>0.2</v>
      </c>
      <c r="P50" s="22">
        <v>241.62</v>
      </c>
      <c r="Q50" s="22">
        <v>23.03</v>
      </c>
      <c r="R50" s="22">
        <v>3.6520000000000001</v>
      </c>
      <c r="S50" s="22">
        <v>0</v>
      </c>
      <c r="T50" s="22">
        <v>0.22799999999999998</v>
      </c>
      <c r="U50" s="22">
        <f t="shared" ref="U50:U52" si="70">L50+M50+N50+O50+P50+Q50+R50+S50+T50</f>
        <v>337.02</v>
      </c>
      <c r="V50" s="23"/>
      <c r="W50" s="22">
        <f t="shared" ref="W50:W52" si="71">(L50+M50+N50+O50+P50)-G50</f>
        <v>2.1100000000000136</v>
      </c>
      <c r="X50" s="22">
        <f t="shared" ref="X50:X52" si="72">Q50-H50</f>
        <v>3.0000000000001137E-2</v>
      </c>
      <c r="Y50" s="22">
        <f t="shared" si="65"/>
        <v>-0.12000000000000011</v>
      </c>
      <c r="Z50" s="22">
        <f t="shared" ref="Z50:Z52" si="73">U50-J50</f>
        <v>2.0199999999999818</v>
      </c>
      <c r="AA50" s="23"/>
      <c r="AB50" s="24">
        <f t="shared" ref="AB50:AE53" si="74">W50/G50</f>
        <v>6.8506493506493953E-3</v>
      </c>
      <c r="AC50" s="24">
        <f t="shared" si="74"/>
        <v>1.3043478260870058E-3</v>
      </c>
      <c r="AD50" s="24">
        <f t="shared" si="74"/>
        <v>-3.0000000000000027E-2</v>
      </c>
      <c r="AE50" s="24">
        <f t="shared" si="74"/>
        <v>6.0298507462686023E-3</v>
      </c>
      <c r="AF50" s="23"/>
      <c r="AG50" s="25">
        <f t="shared" ref="AG50:AG52" si="75">((2*(Z50^2))/(J50+U50))^0.5</f>
        <v>0.11019839472431195</v>
      </c>
      <c r="AH50" s="23"/>
      <c r="AI50" s="18" t="str">
        <f t="shared" ref="AI50:AI52" si="76">IF(J50&lt;700,IF(((Z50^2)^0.5)&lt;=100,"Pass","Fail"),IF(J50&lt;2700,IF(((AE50^2)^0.5)&lt;=0.15,"Pass","Fail"),IF(Z50&lt;400,"Pass","Fail")))</f>
        <v>Pass</v>
      </c>
      <c r="AJ50" s="18" t="str">
        <f t="shared" ref="AJ50:AJ52" si="77">IF(AG50&lt;=5,"Pass","Fail")</f>
        <v>Pass</v>
      </c>
      <c r="AK50" s="18" t="str">
        <f t="shared" si="66"/>
        <v>Pass</v>
      </c>
      <c r="AL50" s="18" t="str">
        <f t="shared" si="67"/>
        <v>Pass</v>
      </c>
      <c r="AM50" s="18" t="str">
        <f t="shared" si="68"/>
        <v>No</v>
      </c>
      <c r="AN50" s="26"/>
      <c r="AO50" s="26"/>
    </row>
    <row r="51" spans="1:41" x14ac:dyDescent="0.2">
      <c r="A51" s="18">
        <v>50918</v>
      </c>
      <c r="B51" s="18">
        <v>50798</v>
      </c>
      <c r="C51" s="18"/>
      <c r="D51" s="19" t="s">
        <v>49</v>
      </c>
      <c r="E51" s="20" t="str">
        <f t="shared" si="64"/>
        <v>50918_50798_</v>
      </c>
      <c r="F51" s="21" t="s">
        <v>12</v>
      </c>
      <c r="G51" s="22">
        <v>479</v>
      </c>
      <c r="H51" s="22">
        <v>16</v>
      </c>
      <c r="I51" s="22">
        <v>14</v>
      </c>
      <c r="J51" s="22">
        <f t="shared" si="69"/>
        <v>509</v>
      </c>
      <c r="K51" s="23"/>
      <c r="L51" s="22">
        <v>23.39</v>
      </c>
      <c r="M51" s="22">
        <v>40.69</v>
      </c>
      <c r="N51" s="22">
        <v>30.75</v>
      </c>
      <c r="O51" s="22">
        <v>1.41</v>
      </c>
      <c r="P51" s="22">
        <v>259.01</v>
      </c>
      <c r="Q51" s="22">
        <v>15.9</v>
      </c>
      <c r="R51" s="22">
        <v>0.66799999999999993</v>
      </c>
      <c r="S51" s="22">
        <v>4.0000000000000001E-3</v>
      </c>
      <c r="T51" s="22">
        <v>0.63200000000000001</v>
      </c>
      <c r="U51" s="22">
        <f t="shared" si="70"/>
        <v>372.45400000000001</v>
      </c>
      <c r="V51" s="23"/>
      <c r="W51" s="22">
        <f t="shared" si="71"/>
        <v>-123.75</v>
      </c>
      <c r="X51" s="22">
        <f t="shared" si="72"/>
        <v>-9.9999999999999645E-2</v>
      </c>
      <c r="Y51" s="22">
        <f t="shared" si="65"/>
        <v>-12.696</v>
      </c>
      <c r="Z51" s="22">
        <f t="shared" si="73"/>
        <v>-136.54599999999999</v>
      </c>
      <c r="AA51" s="23"/>
      <c r="AB51" s="24">
        <f t="shared" si="74"/>
        <v>-0.25835073068893527</v>
      </c>
      <c r="AC51" s="24">
        <f t="shared" si="74"/>
        <v>-6.2499999999999778E-3</v>
      </c>
      <c r="AD51" s="24">
        <f t="shared" si="74"/>
        <v>-0.90685714285714281</v>
      </c>
      <c r="AE51" s="24">
        <f t="shared" si="74"/>
        <v>-0.26826326129666012</v>
      </c>
      <c r="AF51" s="23"/>
      <c r="AG51" s="25">
        <f t="shared" si="75"/>
        <v>6.5042039938526424</v>
      </c>
      <c r="AH51" s="23"/>
      <c r="AI51" s="18" t="str">
        <f t="shared" si="76"/>
        <v>Fail</v>
      </c>
      <c r="AJ51" s="18" t="str">
        <f t="shared" si="77"/>
        <v>Fail</v>
      </c>
      <c r="AK51" s="18" t="str">
        <f t="shared" si="66"/>
        <v>Pass</v>
      </c>
      <c r="AL51" s="18" t="str">
        <f t="shared" si="67"/>
        <v>Pass</v>
      </c>
      <c r="AM51" s="18" t="str">
        <f t="shared" si="68"/>
        <v>No</v>
      </c>
      <c r="AN51" s="26"/>
      <c r="AO51" s="26"/>
    </row>
    <row r="52" spans="1:41" x14ac:dyDescent="0.2">
      <c r="A52" s="18">
        <v>50942</v>
      </c>
      <c r="B52" s="18">
        <v>50486</v>
      </c>
      <c r="C52" s="18"/>
      <c r="D52" s="19" t="s">
        <v>50</v>
      </c>
      <c r="E52" s="20" t="str">
        <f t="shared" si="64"/>
        <v>50942_50486_</v>
      </c>
      <c r="F52" s="21" t="s">
        <v>12</v>
      </c>
      <c r="G52" s="22">
        <v>921</v>
      </c>
      <c r="H52" s="22">
        <v>78</v>
      </c>
      <c r="I52" s="22">
        <v>59</v>
      </c>
      <c r="J52" s="22">
        <f t="shared" si="69"/>
        <v>1058</v>
      </c>
      <c r="K52" s="23"/>
      <c r="L52" s="22">
        <v>45.2</v>
      </c>
      <c r="M52" s="22">
        <v>139.21</v>
      </c>
      <c r="N52" s="22">
        <v>133.1</v>
      </c>
      <c r="O52" s="22">
        <v>1.28</v>
      </c>
      <c r="P52" s="22">
        <v>606.97</v>
      </c>
      <c r="Q52" s="22">
        <v>78.36</v>
      </c>
      <c r="R52" s="22">
        <v>57.847999999999999</v>
      </c>
      <c r="S52" s="22">
        <v>1.2E-2</v>
      </c>
      <c r="T52" s="22">
        <v>2.1079999999999997</v>
      </c>
      <c r="U52" s="22">
        <f t="shared" si="70"/>
        <v>1064.088</v>
      </c>
      <c r="V52" s="23"/>
      <c r="W52" s="22">
        <f t="shared" si="71"/>
        <v>4.7599999999999909</v>
      </c>
      <c r="X52" s="22">
        <f t="shared" si="72"/>
        <v>0.35999999999999943</v>
      </c>
      <c r="Y52" s="22">
        <f t="shared" si="65"/>
        <v>0.96799999999999642</v>
      </c>
      <c r="Z52" s="22">
        <f t="shared" si="73"/>
        <v>6.0879999999999654</v>
      </c>
      <c r="AA52" s="23"/>
      <c r="AB52" s="24">
        <f t="shared" si="74"/>
        <v>5.1682953311617706E-3</v>
      </c>
      <c r="AC52" s="24">
        <f t="shared" si="74"/>
        <v>4.615384615384608E-3</v>
      </c>
      <c r="AD52" s="24">
        <f t="shared" si="74"/>
        <v>1.6406779661016887E-2</v>
      </c>
      <c r="AE52" s="24">
        <f t="shared" si="74"/>
        <v>5.7542533081285114E-3</v>
      </c>
      <c r="AF52" s="23"/>
      <c r="AG52" s="25">
        <f t="shared" si="75"/>
        <v>0.18689941706867347</v>
      </c>
      <c r="AH52" s="23"/>
      <c r="AI52" s="18" t="str">
        <f t="shared" si="76"/>
        <v>Pass</v>
      </c>
      <c r="AJ52" s="18" t="str">
        <f t="shared" si="77"/>
        <v>Pass</v>
      </c>
      <c r="AK52" s="18" t="str">
        <f t="shared" si="66"/>
        <v>Pass</v>
      </c>
      <c r="AL52" s="18" t="str">
        <f t="shared" si="67"/>
        <v>Pass</v>
      </c>
      <c r="AM52" s="18" t="str">
        <f t="shared" si="68"/>
        <v>No</v>
      </c>
      <c r="AN52" s="26"/>
      <c r="AO52" s="26"/>
    </row>
    <row r="53" spans="1:41" x14ac:dyDescent="0.2">
      <c r="A53" s="27" t="s">
        <v>38</v>
      </c>
      <c r="B53" s="28"/>
      <c r="C53" s="28"/>
      <c r="D53" s="29"/>
      <c r="E53" s="28"/>
      <c r="F53" s="28"/>
      <c r="G53" s="30">
        <f>SUM(G49:G52)</f>
        <v>2340</v>
      </c>
      <c r="H53" s="30">
        <f>SUM(H49:H52)</f>
        <v>156</v>
      </c>
      <c r="I53" s="30">
        <f>SUM(I49:I52)</f>
        <v>96</v>
      </c>
      <c r="J53" s="30">
        <f>SUM(J49:J52)</f>
        <v>2592</v>
      </c>
      <c r="K53" s="31"/>
      <c r="L53" s="30">
        <f t="shared" ref="L53:U53" si="78">SUM(L49:L52)</f>
        <v>134.80000000000001</v>
      </c>
      <c r="M53" s="30">
        <f t="shared" si="78"/>
        <v>280.32000000000005</v>
      </c>
      <c r="N53" s="30">
        <f t="shared" si="78"/>
        <v>219.29999999999998</v>
      </c>
      <c r="O53" s="30">
        <f t="shared" si="78"/>
        <v>3.1399999999999997</v>
      </c>
      <c r="P53" s="30">
        <f t="shared" si="78"/>
        <v>1580.49</v>
      </c>
      <c r="Q53" s="30">
        <f t="shared" si="78"/>
        <v>156.22</v>
      </c>
      <c r="R53" s="30">
        <f t="shared" si="78"/>
        <v>82.164000000000001</v>
      </c>
      <c r="S53" s="30">
        <f t="shared" si="78"/>
        <v>0.02</v>
      </c>
      <c r="T53" s="30">
        <f t="shared" si="78"/>
        <v>3.3319999999999999</v>
      </c>
      <c r="U53" s="30">
        <f t="shared" si="78"/>
        <v>2459.7860000000001</v>
      </c>
      <c r="V53" s="31"/>
      <c r="W53" s="30">
        <f>(L53+M53+N53+O53+P53)-G53</f>
        <v>-121.94999999999982</v>
      </c>
      <c r="X53" s="30">
        <f>Q53-H53</f>
        <v>0.21999999999999886</v>
      </c>
      <c r="Y53" s="30">
        <f>(R53+S53+T53)-I53</f>
        <v>-10.484000000000009</v>
      </c>
      <c r="Z53" s="30">
        <f>U53-J53</f>
        <v>-132.21399999999994</v>
      </c>
      <c r="AA53" s="31"/>
      <c r="AB53" s="32">
        <f t="shared" si="74"/>
        <v>-5.2115384615384536E-2</v>
      </c>
      <c r="AC53" s="32">
        <f t="shared" si="74"/>
        <v>1.410256410256403E-3</v>
      </c>
      <c r="AD53" s="32">
        <f t="shared" si="74"/>
        <v>-0.10920833333333342</v>
      </c>
      <c r="AE53" s="32">
        <f t="shared" si="74"/>
        <v>-5.1008487654320964E-2</v>
      </c>
      <c r="AF53" s="31"/>
      <c r="AG53" s="33">
        <f>((2*(Z53^2))/(J53+U53))^0.5</f>
        <v>2.6306917927937157</v>
      </c>
      <c r="AH53" s="31"/>
      <c r="AI53" s="18" t="str">
        <f>IF(((AE53^2)^0.5)&lt;=0.05,"Pass","Fail")</f>
        <v>Fail</v>
      </c>
      <c r="AJ53" s="34"/>
    </row>
    <row r="54" spans="1:41" x14ac:dyDescent="0.2">
      <c r="A54" s="27"/>
      <c r="B54" s="28"/>
      <c r="C54" s="28"/>
      <c r="D54" s="29"/>
      <c r="E54" s="28"/>
      <c r="F54" s="28"/>
      <c r="G54" s="35"/>
      <c r="H54" s="35"/>
      <c r="I54" s="35"/>
      <c r="J54" s="35"/>
      <c r="K54" s="31"/>
      <c r="L54" s="36">
        <f t="shared" ref="L54:T54" si="79">L53/$U53</f>
        <v>5.4801515253765982E-2</v>
      </c>
      <c r="M54" s="36">
        <f t="shared" si="79"/>
        <v>0.11396113320427063</v>
      </c>
      <c r="N54" s="36">
        <f t="shared" si="79"/>
        <v>8.9154097145036179E-2</v>
      </c>
      <c r="O54" s="36">
        <f t="shared" si="79"/>
        <v>1.2765338122909878E-3</v>
      </c>
      <c r="P54" s="36">
        <f t="shared" si="79"/>
        <v>0.64253150477317944</v>
      </c>
      <c r="Q54" s="36">
        <f t="shared" si="79"/>
        <v>6.3509589858629978E-2</v>
      </c>
      <c r="R54" s="36">
        <f t="shared" si="79"/>
        <v>3.3402905781234629E-2</v>
      </c>
      <c r="S54" s="36">
        <f t="shared" si="79"/>
        <v>8.130788613318394E-6</v>
      </c>
      <c r="T54" s="36">
        <f t="shared" si="79"/>
        <v>1.3545893829788444E-3</v>
      </c>
      <c r="U54" s="35"/>
      <c r="V54" s="31"/>
      <c r="W54" s="35"/>
      <c r="X54" s="35"/>
      <c r="Y54" s="35"/>
      <c r="Z54" s="35"/>
      <c r="AA54" s="31"/>
      <c r="AB54" s="36"/>
      <c r="AC54" s="36"/>
      <c r="AD54" s="36"/>
      <c r="AE54" s="36"/>
      <c r="AF54" s="31"/>
      <c r="AG54" s="37"/>
      <c r="AH54" s="31"/>
      <c r="AI54" s="23"/>
      <c r="AJ54" s="31"/>
    </row>
    <row r="56" spans="1:41" x14ac:dyDescent="0.2">
      <c r="A56" s="7" t="s">
        <v>45</v>
      </c>
      <c r="B56" s="7"/>
      <c r="C56" s="7"/>
      <c r="D56" s="8"/>
      <c r="E56" s="7"/>
      <c r="F56" s="7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:41" x14ac:dyDescent="0.2">
      <c r="A57" s="7" t="s">
        <v>51</v>
      </c>
      <c r="B57" s="7"/>
      <c r="C57" s="7"/>
      <c r="D57" s="8"/>
      <c r="E57" s="7"/>
      <c r="F57" s="7"/>
      <c r="G57" s="10" t="s">
        <v>2</v>
      </c>
      <c r="H57" s="10"/>
      <c r="I57" s="10"/>
      <c r="J57" s="10"/>
      <c r="K57" s="9"/>
      <c r="L57" s="11" t="s">
        <v>3</v>
      </c>
      <c r="M57" s="12"/>
      <c r="N57" s="12"/>
      <c r="O57" s="12"/>
      <c r="P57" s="12"/>
      <c r="Q57" s="12"/>
      <c r="R57" s="12"/>
      <c r="S57" s="12"/>
      <c r="T57" s="12"/>
      <c r="U57" s="13"/>
      <c r="V57" s="9"/>
      <c r="W57" s="10" t="s">
        <v>4</v>
      </c>
      <c r="X57" s="10"/>
      <c r="Y57" s="10"/>
      <c r="Z57" s="10"/>
      <c r="AA57" s="9"/>
      <c r="AB57" s="10" t="s">
        <v>5</v>
      </c>
      <c r="AC57" s="10"/>
      <c r="AD57" s="10"/>
      <c r="AE57" s="10"/>
      <c r="AF57" s="9"/>
      <c r="AG57" s="9"/>
      <c r="AH57" s="9"/>
      <c r="AI57" s="10" t="s">
        <v>6</v>
      </c>
      <c r="AJ57" s="10"/>
    </row>
    <row r="58" spans="1:41" x14ac:dyDescent="0.2">
      <c r="A58" s="14" t="s">
        <v>7</v>
      </c>
      <c r="B58" s="14" t="s">
        <v>8</v>
      </c>
      <c r="C58" s="14" t="s">
        <v>9</v>
      </c>
      <c r="D58" s="15" t="s">
        <v>10</v>
      </c>
      <c r="E58" s="14" t="s">
        <v>11</v>
      </c>
      <c r="F58" s="7" t="s">
        <v>12</v>
      </c>
      <c r="G58" s="16" t="s">
        <v>13</v>
      </c>
      <c r="H58" s="16" t="s">
        <v>14</v>
      </c>
      <c r="I58" s="16" t="s">
        <v>15</v>
      </c>
      <c r="J58" s="16" t="s">
        <v>16</v>
      </c>
      <c r="K58" s="9"/>
      <c r="L58" s="16" t="s">
        <v>17</v>
      </c>
      <c r="M58" s="16" t="s">
        <v>18</v>
      </c>
      <c r="N58" s="16" t="s">
        <v>19</v>
      </c>
      <c r="O58" s="16" t="s">
        <v>20</v>
      </c>
      <c r="P58" s="16" t="s">
        <v>21</v>
      </c>
      <c r="Q58" s="16" t="s">
        <v>14</v>
      </c>
      <c r="R58" s="16" t="s">
        <v>22</v>
      </c>
      <c r="S58" s="16" t="s">
        <v>23</v>
      </c>
      <c r="T58" s="16" t="s">
        <v>24</v>
      </c>
      <c r="U58" s="16" t="s">
        <v>25</v>
      </c>
      <c r="V58" s="9"/>
      <c r="W58" s="16" t="s">
        <v>13</v>
      </c>
      <c r="X58" s="16" t="s">
        <v>14</v>
      </c>
      <c r="Y58" s="16" t="s">
        <v>15</v>
      </c>
      <c r="Z58" s="16" t="s">
        <v>26</v>
      </c>
      <c r="AA58" s="9"/>
      <c r="AB58" s="16" t="s">
        <v>13</v>
      </c>
      <c r="AC58" s="16" t="s">
        <v>14</v>
      </c>
      <c r="AD58" s="16" t="s">
        <v>15</v>
      </c>
      <c r="AE58" s="16" t="s">
        <v>26</v>
      </c>
      <c r="AF58" s="9"/>
      <c r="AG58" s="16" t="s">
        <v>27</v>
      </c>
      <c r="AH58" s="9"/>
      <c r="AI58" s="16" t="s">
        <v>28</v>
      </c>
      <c r="AJ58" s="16" t="s">
        <v>29</v>
      </c>
      <c r="AK58" s="16" t="s">
        <v>30</v>
      </c>
      <c r="AL58" s="16" t="s">
        <v>31</v>
      </c>
      <c r="AM58" s="16" t="s">
        <v>32</v>
      </c>
    </row>
    <row r="59" spans="1:41" x14ac:dyDescent="0.2">
      <c r="A59" s="18">
        <v>50925</v>
      </c>
      <c r="B59" s="18">
        <v>52246</v>
      </c>
      <c r="C59" s="18"/>
      <c r="D59" s="19" t="s">
        <v>47</v>
      </c>
      <c r="E59" s="20" t="str">
        <f t="shared" ref="E59:E62" si="80">A59&amp;"_"&amp;B59&amp;"_"&amp;C59</f>
        <v>50925_52246_</v>
      </c>
      <c r="F59" s="21" t="s">
        <v>12</v>
      </c>
      <c r="G59" s="22">
        <v>499</v>
      </c>
      <c r="H59" s="22">
        <v>31</v>
      </c>
      <c r="I59" s="22">
        <v>13</v>
      </c>
      <c r="J59" s="22">
        <f>G59+H59+I59</f>
        <v>543</v>
      </c>
      <c r="K59" s="23"/>
      <c r="L59" s="22">
        <v>27.8</v>
      </c>
      <c r="M59" s="22">
        <v>50.42</v>
      </c>
      <c r="N59" s="22">
        <v>59.36</v>
      </c>
      <c r="O59" s="22">
        <v>0.46</v>
      </c>
      <c r="P59" s="22">
        <v>357.5</v>
      </c>
      <c r="Q59" s="22">
        <v>30.97</v>
      </c>
      <c r="R59" s="22">
        <v>14.512</v>
      </c>
      <c r="S59" s="22">
        <v>4.0000000000000001E-3</v>
      </c>
      <c r="T59" s="22">
        <v>0.76800000000000002</v>
      </c>
      <c r="U59" s="22">
        <f>L59+M59+N59+O59+P59+Q59+R59+S59+T59</f>
        <v>541.79399999999998</v>
      </c>
      <c r="V59" s="23"/>
      <c r="W59" s="22">
        <f>(L59+M59+N59+O59+P59)-G59</f>
        <v>-3.4600000000000364</v>
      </c>
      <c r="X59" s="22">
        <f>Q59-H59</f>
        <v>-3.0000000000001137E-2</v>
      </c>
      <c r="Y59" s="22">
        <f t="shared" ref="Y59:Y62" si="81">(R59+S59+T59)-I59</f>
        <v>2.2840000000000007</v>
      </c>
      <c r="Z59" s="22">
        <f>U59-J59</f>
        <v>-1.2060000000000173</v>
      </c>
      <c r="AA59" s="23"/>
      <c r="AB59" s="24">
        <f>W59/G59</f>
        <v>-6.9338677354710146E-3</v>
      </c>
      <c r="AC59" s="24">
        <f>X59/H59</f>
        <v>-9.6774193548390761E-4</v>
      </c>
      <c r="AD59" s="24">
        <f>Y59/I59</f>
        <v>0.17569230769230776</v>
      </c>
      <c r="AE59" s="24">
        <f>Z59/J59</f>
        <v>-2.2209944751381532E-3</v>
      </c>
      <c r="AF59" s="23"/>
      <c r="AG59" s="25">
        <f>((2*(Z59^2))/(J59+U59))^0.5</f>
        <v>5.1783174218798918E-2</v>
      </c>
      <c r="AH59" s="23"/>
      <c r="AI59" s="18" t="str">
        <f>IF(J59&lt;700,IF(((Z59^2)^0.5)&lt;=100,"Pass","Fail"),IF(J59&lt;2700,IF(((AE59^2)^0.5)&lt;=0.15,"Pass","Fail"),IF(Z59&lt;400,"Pass","Fail")))</f>
        <v>Pass</v>
      </c>
      <c r="AJ59" s="18" t="str">
        <f>IF(AG59&lt;=5,"Pass","Fail")</f>
        <v>Pass</v>
      </c>
      <c r="AK59" s="18" t="str">
        <f t="shared" ref="AK59:AK62" si="82">IF(AG59&lt;=10,"Pass","Fail")</f>
        <v>Pass</v>
      </c>
      <c r="AL59" s="18" t="str">
        <f t="shared" ref="AL59:AL62" si="83">IF(AG59&lt;=7,"Pass","Fail")</f>
        <v>Pass</v>
      </c>
      <c r="AM59" s="18" t="str">
        <f t="shared" ref="AM59:AM62" si="84">IF(AG59&gt;10,"Yes","No")</f>
        <v>No</v>
      </c>
      <c r="AN59" s="26"/>
      <c r="AO59" s="26"/>
    </row>
    <row r="60" spans="1:41" x14ac:dyDescent="0.2">
      <c r="A60" s="18">
        <v>52310</v>
      </c>
      <c r="B60" s="18">
        <v>50805</v>
      </c>
      <c r="C60" s="18"/>
      <c r="D60" s="19" t="s">
        <v>48</v>
      </c>
      <c r="E60" s="20" t="str">
        <f t="shared" si="80"/>
        <v>52310_50805_</v>
      </c>
      <c r="F60" s="21" t="s">
        <v>12</v>
      </c>
      <c r="G60" s="22">
        <v>108</v>
      </c>
      <c r="H60" s="22">
        <v>17</v>
      </c>
      <c r="I60" s="22">
        <v>3</v>
      </c>
      <c r="J60" s="22">
        <f t="shared" ref="J60:J62" si="85">G60+H60+I60</f>
        <v>128</v>
      </c>
      <c r="K60" s="23"/>
      <c r="L60" s="22">
        <v>7.04</v>
      </c>
      <c r="M60" s="22">
        <v>6.85</v>
      </c>
      <c r="N60" s="22">
        <v>1.1399999999999999</v>
      </c>
      <c r="O60" s="22">
        <v>0.01</v>
      </c>
      <c r="P60" s="22">
        <v>71.760000000000005</v>
      </c>
      <c r="Q60" s="22">
        <v>16.809999999999999</v>
      </c>
      <c r="R60" s="22">
        <v>0</v>
      </c>
      <c r="S60" s="22">
        <v>0</v>
      </c>
      <c r="T60" s="22">
        <v>0</v>
      </c>
      <c r="U60" s="22">
        <f t="shared" ref="U60:U62" si="86">L60+M60+N60+O60+P60+Q60+R60+S60+T60</f>
        <v>103.61000000000001</v>
      </c>
      <c r="V60" s="23"/>
      <c r="W60" s="22">
        <f t="shared" ref="W60:W62" si="87">(L60+M60+N60+O60+P60)-G60</f>
        <v>-21.199999999999989</v>
      </c>
      <c r="X60" s="22">
        <f t="shared" ref="X60:X62" si="88">Q60-H60</f>
        <v>-0.19000000000000128</v>
      </c>
      <c r="Y60" s="22">
        <f t="shared" si="81"/>
        <v>-3</v>
      </c>
      <c r="Z60" s="22">
        <f t="shared" ref="Z60:Z62" si="89">U60-J60</f>
        <v>-24.389999999999986</v>
      </c>
      <c r="AA60" s="23"/>
      <c r="AB60" s="24">
        <f t="shared" ref="AB60:AE63" si="90">W60/G60</f>
        <v>-0.19629629629629619</v>
      </c>
      <c r="AC60" s="24">
        <f t="shared" si="90"/>
        <v>-1.1176470588235369E-2</v>
      </c>
      <c r="AD60" s="24">
        <f t="shared" si="90"/>
        <v>-1</v>
      </c>
      <c r="AE60" s="24">
        <f t="shared" si="90"/>
        <v>-0.19054687499999989</v>
      </c>
      <c r="AF60" s="23"/>
      <c r="AG60" s="25">
        <f t="shared" ref="AG60:AG62" si="91">((2*(Z60^2))/(J60+U60))^0.5</f>
        <v>2.2664604494196952</v>
      </c>
      <c r="AH60" s="23"/>
      <c r="AI60" s="18" t="str">
        <f t="shared" ref="AI60:AI62" si="92">IF(J60&lt;700,IF(((Z60^2)^0.5)&lt;=100,"Pass","Fail"),IF(J60&lt;2700,IF(((AE60^2)^0.5)&lt;=0.15,"Pass","Fail"),IF(Z60&lt;400,"Pass","Fail")))</f>
        <v>Pass</v>
      </c>
      <c r="AJ60" s="18" t="str">
        <f t="shared" ref="AJ60:AJ62" si="93">IF(AG60&lt;=5,"Pass","Fail")</f>
        <v>Pass</v>
      </c>
      <c r="AK60" s="18" t="str">
        <f t="shared" si="82"/>
        <v>Pass</v>
      </c>
      <c r="AL60" s="18" t="str">
        <f t="shared" si="83"/>
        <v>Pass</v>
      </c>
      <c r="AM60" s="18" t="str">
        <f t="shared" si="84"/>
        <v>No</v>
      </c>
      <c r="AN60" s="26"/>
      <c r="AO60" s="26"/>
    </row>
    <row r="61" spans="1:41" x14ac:dyDescent="0.2">
      <c r="A61" s="18">
        <v>50798</v>
      </c>
      <c r="B61" s="18">
        <v>50918</v>
      </c>
      <c r="C61" s="18"/>
      <c r="D61" s="19" t="s">
        <v>49</v>
      </c>
      <c r="E61" s="20" t="str">
        <f t="shared" si="80"/>
        <v>50798_50918_</v>
      </c>
      <c r="F61" s="21" t="s">
        <v>12</v>
      </c>
      <c r="G61" s="22">
        <v>563</v>
      </c>
      <c r="H61" s="22">
        <v>44</v>
      </c>
      <c r="I61" s="22">
        <v>12</v>
      </c>
      <c r="J61" s="22">
        <f t="shared" si="85"/>
        <v>619</v>
      </c>
      <c r="K61" s="23"/>
      <c r="L61" s="22">
        <v>38.54</v>
      </c>
      <c r="M61" s="22">
        <v>66.88</v>
      </c>
      <c r="N61" s="22">
        <v>30.98</v>
      </c>
      <c r="O61" s="22">
        <v>1.87</v>
      </c>
      <c r="P61" s="22">
        <v>403.41</v>
      </c>
      <c r="Q61" s="22">
        <v>44.41</v>
      </c>
      <c r="R61" s="22">
        <v>12.476000000000001</v>
      </c>
      <c r="S61" s="22">
        <v>0</v>
      </c>
      <c r="T61" s="22">
        <v>0.02</v>
      </c>
      <c r="U61" s="22">
        <f t="shared" si="86"/>
        <v>598.58600000000001</v>
      </c>
      <c r="V61" s="23"/>
      <c r="W61" s="22">
        <f t="shared" si="87"/>
        <v>-21.319999999999936</v>
      </c>
      <c r="X61" s="22">
        <f t="shared" si="88"/>
        <v>0.40999999999999659</v>
      </c>
      <c r="Y61" s="22">
        <f t="shared" si="81"/>
        <v>0.49600000000000044</v>
      </c>
      <c r="Z61" s="22">
        <f t="shared" si="89"/>
        <v>-20.413999999999987</v>
      </c>
      <c r="AA61" s="23"/>
      <c r="AB61" s="24">
        <f t="shared" si="90"/>
        <v>-3.7868561278863122E-2</v>
      </c>
      <c r="AC61" s="24">
        <f t="shared" si="90"/>
        <v>9.3181818181817411E-3</v>
      </c>
      <c r="AD61" s="24">
        <f t="shared" si="90"/>
        <v>4.1333333333333368E-2</v>
      </c>
      <c r="AE61" s="24">
        <f t="shared" si="90"/>
        <v>-3.2978998384491094E-2</v>
      </c>
      <c r="AF61" s="23"/>
      <c r="AG61" s="25">
        <f t="shared" si="91"/>
        <v>0.82735764706538883</v>
      </c>
      <c r="AH61" s="23"/>
      <c r="AI61" s="18" t="str">
        <f t="shared" si="92"/>
        <v>Pass</v>
      </c>
      <c r="AJ61" s="18" t="str">
        <f t="shared" si="93"/>
        <v>Pass</v>
      </c>
      <c r="AK61" s="18" t="str">
        <f t="shared" si="82"/>
        <v>Pass</v>
      </c>
      <c r="AL61" s="18" t="str">
        <f t="shared" si="83"/>
        <v>Pass</v>
      </c>
      <c r="AM61" s="18" t="str">
        <f t="shared" si="84"/>
        <v>No</v>
      </c>
      <c r="AN61" s="26"/>
      <c r="AO61" s="26"/>
    </row>
    <row r="62" spans="1:41" x14ac:dyDescent="0.2">
      <c r="A62" s="18">
        <v>50486</v>
      </c>
      <c r="B62" s="18">
        <v>50942</v>
      </c>
      <c r="C62" s="18"/>
      <c r="D62" s="19" t="s">
        <v>50</v>
      </c>
      <c r="E62" s="20" t="str">
        <f t="shared" si="80"/>
        <v>50486_50942_</v>
      </c>
      <c r="F62" s="21" t="s">
        <v>12</v>
      </c>
      <c r="G62" s="22">
        <v>965</v>
      </c>
      <c r="H62" s="22">
        <v>92</v>
      </c>
      <c r="I62" s="22">
        <v>36</v>
      </c>
      <c r="J62" s="22">
        <f t="shared" si="85"/>
        <v>1093</v>
      </c>
      <c r="K62" s="23"/>
      <c r="L62" s="22">
        <v>51.84</v>
      </c>
      <c r="M62" s="22">
        <v>138.79</v>
      </c>
      <c r="N62" s="22">
        <v>115.34</v>
      </c>
      <c r="O62" s="22">
        <v>3.34</v>
      </c>
      <c r="P62" s="22">
        <v>669.66</v>
      </c>
      <c r="Q62" s="22">
        <v>92.51</v>
      </c>
      <c r="R62" s="22">
        <v>29.088000000000001</v>
      </c>
      <c r="S62" s="22">
        <v>1.6E-2</v>
      </c>
      <c r="T62" s="22">
        <v>4.3</v>
      </c>
      <c r="U62" s="22">
        <f t="shared" si="86"/>
        <v>1104.884</v>
      </c>
      <c r="V62" s="23"/>
      <c r="W62" s="22">
        <f t="shared" si="87"/>
        <v>13.970000000000027</v>
      </c>
      <c r="X62" s="22">
        <f t="shared" si="88"/>
        <v>0.51000000000000512</v>
      </c>
      <c r="Y62" s="22">
        <f t="shared" si="81"/>
        <v>-2.5960000000000036</v>
      </c>
      <c r="Z62" s="22">
        <f t="shared" si="89"/>
        <v>11.884000000000015</v>
      </c>
      <c r="AA62" s="23"/>
      <c r="AB62" s="24">
        <f t="shared" si="90"/>
        <v>1.4476683937823863E-2</v>
      </c>
      <c r="AC62" s="24">
        <f t="shared" si="90"/>
        <v>5.5434782608696212E-3</v>
      </c>
      <c r="AD62" s="24">
        <f t="shared" si="90"/>
        <v>-7.2111111111111209E-2</v>
      </c>
      <c r="AE62" s="24">
        <f t="shared" si="90"/>
        <v>1.0872827081427278E-2</v>
      </c>
      <c r="AF62" s="23"/>
      <c r="AG62" s="25">
        <f t="shared" si="91"/>
        <v>0.35848852376068308</v>
      </c>
      <c r="AH62" s="23"/>
      <c r="AI62" s="18" t="str">
        <f t="shared" si="92"/>
        <v>Pass</v>
      </c>
      <c r="AJ62" s="18" t="str">
        <f t="shared" si="93"/>
        <v>Pass</v>
      </c>
      <c r="AK62" s="18" t="str">
        <f t="shared" si="82"/>
        <v>Pass</v>
      </c>
      <c r="AL62" s="18" t="str">
        <f t="shared" si="83"/>
        <v>Pass</v>
      </c>
      <c r="AM62" s="18" t="str">
        <f t="shared" si="84"/>
        <v>No</v>
      </c>
      <c r="AN62" s="26"/>
      <c r="AO62" s="26"/>
    </row>
    <row r="63" spans="1:41" x14ac:dyDescent="0.2">
      <c r="A63" s="27" t="s">
        <v>38</v>
      </c>
      <c r="B63" s="28"/>
      <c r="C63" s="28"/>
      <c r="D63" s="29"/>
      <c r="E63" s="28"/>
      <c r="F63" s="28"/>
      <c r="G63" s="30">
        <f>SUM(G59:G62)</f>
        <v>2135</v>
      </c>
      <c r="H63" s="30">
        <f>SUM(H59:H62)</f>
        <v>184</v>
      </c>
      <c r="I63" s="30">
        <f>SUM(I59:I62)</f>
        <v>64</v>
      </c>
      <c r="J63" s="30">
        <f>SUM(J59:J62)</f>
        <v>2383</v>
      </c>
      <c r="K63" s="31"/>
      <c r="L63" s="30">
        <f t="shared" ref="L63:U63" si="94">SUM(L59:L62)</f>
        <v>125.22</v>
      </c>
      <c r="M63" s="30">
        <f t="shared" si="94"/>
        <v>262.94</v>
      </c>
      <c r="N63" s="30">
        <f t="shared" si="94"/>
        <v>206.82</v>
      </c>
      <c r="O63" s="30">
        <f t="shared" si="94"/>
        <v>5.68</v>
      </c>
      <c r="P63" s="30">
        <f t="shared" si="94"/>
        <v>1502.33</v>
      </c>
      <c r="Q63" s="30">
        <f t="shared" si="94"/>
        <v>184.7</v>
      </c>
      <c r="R63" s="30">
        <f t="shared" si="94"/>
        <v>56.076000000000001</v>
      </c>
      <c r="S63" s="30">
        <f t="shared" si="94"/>
        <v>0.02</v>
      </c>
      <c r="T63" s="30">
        <f t="shared" si="94"/>
        <v>5.0880000000000001</v>
      </c>
      <c r="U63" s="30">
        <f t="shared" si="94"/>
        <v>2348.8739999999998</v>
      </c>
      <c r="V63" s="31"/>
      <c r="W63" s="30">
        <f>(L63+M63+N63+O63+P63)-G63</f>
        <v>-32.010000000000218</v>
      </c>
      <c r="X63" s="30">
        <f>Q63-H63</f>
        <v>0.69999999999998863</v>
      </c>
      <c r="Y63" s="30">
        <f>(R63+S63+T63)-I63</f>
        <v>-2.8159999999999954</v>
      </c>
      <c r="Z63" s="30">
        <f>U63-J63</f>
        <v>-34.126000000000204</v>
      </c>
      <c r="AA63" s="31"/>
      <c r="AB63" s="32">
        <f t="shared" si="90"/>
        <v>-1.4992974238875981E-2</v>
      </c>
      <c r="AC63" s="32">
        <f t="shared" si="90"/>
        <v>3.8043478260868947E-3</v>
      </c>
      <c r="AD63" s="32">
        <f t="shared" si="90"/>
        <v>-4.3999999999999928E-2</v>
      </c>
      <c r="AE63" s="32">
        <f t="shared" si="90"/>
        <v>-1.4320604280319012E-2</v>
      </c>
      <c r="AF63" s="31"/>
      <c r="AG63" s="33">
        <f>((2*(Z63^2))/(J63+U63))^0.5</f>
        <v>0.70159065934341303</v>
      </c>
      <c r="AH63" s="31"/>
      <c r="AI63" s="18" t="str">
        <f>IF(((AE63^2)^0.5)&lt;=0.05,"Pass","Fail")</f>
        <v>Pass</v>
      </c>
      <c r="AJ63" s="34"/>
    </row>
    <row r="64" spans="1:41" x14ac:dyDescent="0.2">
      <c r="A64" s="27"/>
      <c r="B64" s="28"/>
      <c r="C64" s="28"/>
      <c r="D64" s="29"/>
      <c r="E64" s="28"/>
      <c r="F64" s="28"/>
      <c r="G64" s="35"/>
      <c r="H64" s="35"/>
      <c r="I64" s="35"/>
      <c r="J64" s="35"/>
      <c r="K64" s="31"/>
      <c r="L64" s="36">
        <f t="shared" ref="L64:T64" si="95">L63/$U63</f>
        <v>5.3310650124272316E-2</v>
      </c>
      <c r="M64" s="36">
        <f t="shared" si="95"/>
        <v>0.11194299907104427</v>
      </c>
      <c r="N64" s="36">
        <f t="shared" si="95"/>
        <v>8.8050700037549917E-2</v>
      </c>
      <c r="O64" s="36">
        <f t="shared" si="95"/>
        <v>2.4181799449438327E-3</v>
      </c>
      <c r="P64" s="36">
        <f t="shared" si="95"/>
        <v>0.63959582336046972</v>
      </c>
      <c r="Q64" s="36">
        <f t="shared" si="95"/>
        <v>7.8633421801254558E-2</v>
      </c>
      <c r="R64" s="36">
        <f t="shared" si="95"/>
        <v>2.3873566653639149E-2</v>
      </c>
      <c r="S64" s="36">
        <f t="shared" si="95"/>
        <v>8.5147181159994114E-6</v>
      </c>
      <c r="T64" s="36">
        <f t="shared" si="95"/>
        <v>2.1661442887102502E-3</v>
      </c>
      <c r="U64" s="35"/>
      <c r="V64" s="31"/>
      <c r="W64" s="35"/>
      <c r="X64" s="35"/>
      <c r="Y64" s="35"/>
      <c r="Z64" s="35"/>
      <c r="AA64" s="31"/>
      <c r="AB64" s="36"/>
      <c r="AC64" s="36"/>
      <c r="AD64" s="36"/>
      <c r="AE64" s="36"/>
      <c r="AF64" s="31"/>
      <c r="AG64" s="37"/>
      <c r="AH64" s="31"/>
      <c r="AI64" s="23"/>
      <c r="AJ64" s="31"/>
    </row>
    <row r="66" spans="1:41" x14ac:dyDescent="0.2">
      <c r="A66" s="7" t="s">
        <v>52</v>
      </c>
      <c r="B66" s="7"/>
      <c r="C66" s="7"/>
      <c r="D66" s="8"/>
      <c r="E66" s="7"/>
      <c r="F66" s="7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41" x14ac:dyDescent="0.2">
      <c r="A67" s="7" t="s">
        <v>53</v>
      </c>
      <c r="B67" s="7"/>
      <c r="C67" s="7"/>
      <c r="D67" s="8"/>
      <c r="E67" s="7"/>
      <c r="F67" s="7"/>
      <c r="G67" s="10" t="s">
        <v>2</v>
      </c>
      <c r="H67" s="10"/>
      <c r="I67" s="10"/>
      <c r="J67" s="10"/>
      <c r="K67" s="9"/>
      <c r="L67" s="11" t="s">
        <v>3</v>
      </c>
      <c r="M67" s="12"/>
      <c r="N67" s="12"/>
      <c r="O67" s="12"/>
      <c r="P67" s="12"/>
      <c r="Q67" s="12"/>
      <c r="R67" s="12"/>
      <c r="S67" s="12"/>
      <c r="T67" s="12"/>
      <c r="U67" s="13"/>
      <c r="V67" s="9"/>
      <c r="W67" s="10" t="s">
        <v>4</v>
      </c>
      <c r="X67" s="10"/>
      <c r="Y67" s="10"/>
      <c r="Z67" s="10"/>
      <c r="AA67" s="9"/>
      <c r="AB67" s="10" t="s">
        <v>5</v>
      </c>
      <c r="AC67" s="10"/>
      <c r="AD67" s="10"/>
      <c r="AE67" s="10"/>
      <c r="AF67" s="9"/>
      <c r="AG67" s="9"/>
      <c r="AH67" s="9"/>
      <c r="AI67" s="10" t="s">
        <v>6</v>
      </c>
      <c r="AJ67" s="10"/>
    </row>
    <row r="68" spans="1:41" x14ac:dyDescent="0.2">
      <c r="A68" s="14" t="s">
        <v>7</v>
      </c>
      <c r="B68" s="14" t="s">
        <v>8</v>
      </c>
      <c r="C68" s="14" t="s">
        <v>9</v>
      </c>
      <c r="D68" s="15" t="s">
        <v>10</v>
      </c>
      <c r="E68" s="14" t="s">
        <v>11</v>
      </c>
      <c r="F68" s="7" t="s">
        <v>12</v>
      </c>
      <c r="G68" s="16" t="s">
        <v>13</v>
      </c>
      <c r="H68" s="16" t="s">
        <v>14</v>
      </c>
      <c r="I68" s="16" t="s">
        <v>15</v>
      </c>
      <c r="J68" s="16" t="s">
        <v>16</v>
      </c>
      <c r="K68" s="9"/>
      <c r="L68" s="16" t="s">
        <v>17</v>
      </c>
      <c r="M68" s="16" t="s">
        <v>18</v>
      </c>
      <c r="N68" s="16" t="s">
        <v>19</v>
      </c>
      <c r="O68" s="16" t="s">
        <v>20</v>
      </c>
      <c r="P68" s="16" t="s">
        <v>21</v>
      </c>
      <c r="Q68" s="16" t="s">
        <v>14</v>
      </c>
      <c r="R68" s="16" t="s">
        <v>22</v>
      </c>
      <c r="S68" s="16" t="s">
        <v>23</v>
      </c>
      <c r="T68" s="16" t="s">
        <v>24</v>
      </c>
      <c r="U68" s="16" t="s">
        <v>25</v>
      </c>
      <c r="V68" s="9"/>
      <c r="W68" s="16" t="s">
        <v>13</v>
      </c>
      <c r="X68" s="16" t="s">
        <v>14</v>
      </c>
      <c r="Y68" s="16" t="s">
        <v>15</v>
      </c>
      <c r="Z68" s="16" t="s">
        <v>26</v>
      </c>
      <c r="AA68" s="9"/>
      <c r="AB68" s="16" t="s">
        <v>13</v>
      </c>
      <c r="AC68" s="16" t="s">
        <v>14</v>
      </c>
      <c r="AD68" s="16" t="s">
        <v>15</v>
      </c>
      <c r="AE68" s="16" t="s">
        <v>26</v>
      </c>
      <c r="AF68" s="9"/>
      <c r="AG68" s="16" t="s">
        <v>27</v>
      </c>
      <c r="AH68" s="9"/>
      <c r="AI68" s="16" t="s">
        <v>28</v>
      </c>
      <c r="AJ68" s="16" t="s">
        <v>29</v>
      </c>
      <c r="AK68" s="16" t="s">
        <v>30</v>
      </c>
      <c r="AL68" s="16" t="s">
        <v>31</v>
      </c>
      <c r="AM68" s="16" t="s">
        <v>32</v>
      </c>
    </row>
    <row r="69" spans="1:41" x14ac:dyDescent="0.2">
      <c r="A69" s="18">
        <v>50681</v>
      </c>
      <c r="B69" s="18">
        <v>50741</v>
      </c>
      <c r="C69" s="18"/>
      <c r="D69" s="19" t="s">
        <v>54</v>
      </c>
      <c r="E69" s="20" t="str">
        <f t="shared" ref="E69:E73" si="96">A69&amp;"_"&amp;B69&amp;"_"&amp;C69</f>
        <v>50681_50741_</v>
      </c>
      <c r="F69" s="21" t="s">
        <v>12</v>
      </c>
      <c r="G69" s="22">
        <v>311</v>
      </c>
      <c r="H69" s="22">
        <v>43</v>
      </c>
      <c r="I69" s="22">
        <v>16</v>
      </c>
      <c r="J69" s="22">
        <f>G69+H69+I69</f>
        <v>370</v>
      </c>
      <c r="K69" s="23"/>
      <c r="L69" s="22">
        <v>13.37</v>
      </c>
      <c r="M69" s="22">
        <v>33.299999999999997</v>
      </c>
      <c r="N69" s="22">
        <v>48.79</v>
      </c>
      <c r="O69" s="22">
        <v>0.24</v>
      </c>
      <c r="P69" s="22">
        <v>220.85</v>
      </c>
      <c r="Q69" s="22">
        <v>44.24</v>
      </c>
      <c r="R69" s="22">
        <v>21.759999999999998</v>
      </c>
      <c r="S69" s="22">
        <v>0</v>
      </c>
      <c r="T69" s="22">
        <v>0.78400000000000003</v>
      </c>
      <c r="U69" s="22">
        <f>L69+M69+N69+O69+P69+Q69+R69+S69+T69</f>
        <v>383.33399999999995</v>
      </c>
      <c r="V69" s="23"/>
      <c r="W69" s="22">
        <f>(L69+M69+N69+O69+P69)-G69</f>
        <v>5.5499999999999545</v>
      </c>
      <c r="X69" s="22">
        <f>Q69-H69</f>
        <v>1.240000000000002</v>
      </c>
      <c r="Y69" s="22">
        <f t="shared" ref="Y69:Y73" si="97">(R69+S69+T69)-I69</f>
        <v>6.5439999999999969</v>
      </c>
      <c r="Z69" s="22">
        <f>U69-J69</f>
        <v>13.333999999999946</v>
      </c>
      <c r="AA69" s="23"/>
      <c r="AB69" s="24">
        <f>W69/G69</f>
        <v>1.784565916398699E-2</v>
      </c>
      <c r="AC69" s="24">
        <f>X69/H69</f>
        <v>2.8837209302325629E-2</v>
      </c>
      <c r="AD69" s="24">
        <f>Y69/I69</f>
        <v>0.40899999999999981</v>
      </c>
      <c r="AE69" s="24">
        <f>Z69/J69</f>
        <v>3.6037837837837691E-2</v>
      </c>
      <c r="AF69" s="23"/>
      <c r="AG69" s="25">
        <f>((2*(Z69^2))/(J69+U69))^0.5</f>
        <v>0.68703943284237035</v>
      </c>
      <c r="AH69" s="23"/>
      <c r="AI69" s="18" t="str">
        <f>IF(J69&lt;700,IF(((Z69^2)^0.5)&lt;=100,"Pass","Fail"),IF(J69&lt;2700,IF(((AE69^2)^0.5)&lt;=0.15,"Pass","Fail"),IF(Z69&lt;400,"Pass","Fail")))</f>
        <v>Pass</v>
      </c>
      <c r="AJ69" s="18" t="str">
        <f>IF(AG69&lt;=5,"Pass","Fail")</f>
        <v>Pass</v>
      </c>
      <c r="AK69" s="18" t="str">
        <f t="shared" ref="AK69:AK73" si="98">IF(AG69&lt;=10,"Pass","Fail")</f>
        <v>Pass</v>
      </c>
      <c r="AL69" s="18" t="str">
        <f t="shared" ref="AL69:AL73" si="99">IF(AG69&lt;=7,"Pass","Fail")</f>
        <v>Pass</v>
      </c>
      <c r="AM69" s="18" t="str">
        <f t="shared" ref="AM69:AM73" si="100">IF(AG69&gt;10,"Yes","No")</f>
        <v>No</v>
      </c>
      <c r="AN69" s="26"/>
      <c r="AO69" s="26"/>
    </row>
    <row r="70" spans="1:41" x14ac:dyDescent="0.2">
      <c r="A70" s="18">
        <v>50738</v>
      </c>
      <c r="B70" s="18">
        <v>50498</v>
      </c>
      <c r="C70" s="18"/>
      <c r="D70" s="19" t="s">
        <v>55</v>
      </c>
      <c r="E70" s="20" t="str">
        <f t="shared" si="96"/>
        <v>50738_50498_</v>
      </c>
      <c r="F70" s="21" t="s">
        <v>12</v>
      </c>
      <c r="G70" s="22">
        <v>162</v>
      </c>
      <c r="H70" s="22">
        <v>14</v>
      </c>
      <c r="I70" s="22">
        <v>5</v>
      </c>
      <c r="J70" s="22">
        <f t="shared" ref="J70:J73" si="101">G70+H70+I70</f>
        <v>181</v>
      </c>
      <c r="K70" s="23"/>
      <c r="L70" s="22">
        <v>8.86</v>
      </c>
      <c r="M70" s="22">
        <v>25.11</v>
      </c>
      <c r="N70" s="22">
        <v>18.8</v>
      </c>
      <c r="O70" s="22">
        <v>0.1</v>
      </c>
      <c r="P70" s="22">
        <v>112.91</v>
      </c>
      <c r="Q70" s="22">
        <v>13.62</v>
      </c>
      <c r="R70" s="22">
        <v>4.4960000000000004</v>
      </c>
      <c r="S70" s="22">
        <v>1.2E-2</v>
      </c>
      <c r="T70" s="22">
        <v>2.1760000000000002</v>
      </c>
      <c r="U70" s="22">
        <f t="shared" ref="U70:U73" si="102">L70+M70+N70+O70+P70+Q70+R70+S70+T70</f>
        <v>186.084</v>
      </c>
      <c r="V70" s="23"/>
      <c r="W70" s="22">
        <f t="shared" ref="W70:W73" si="103">(L70+M70+N70+O70+P70)-G70</f>
        <v>3.7800000000000011</v>
      </c>
      <c r="X70" s="22">
        <f t="shared" ref="X70:X73" si="104">Q70-H70</f>
        <v>-0.38000000000000078</v>
      </c>
      <c r="Y70" s="22">
        <f t="shared" si="97"/>
        <v>1.6840000000000002</v>
      </c>
      <c r="Z70" s="22">
        <f t="shared" ref="Z70:Z73" si="105">U70-J70</f>
        <v>5.0840000000000032</v>
      </c>
      <c r="AA70" s="23"/>
      <c r="AB70" s="24">
        <f t="shared" ref="AB70:AE74" si="106">W70/G70</f>
        <v>2.3333333333333341E-2</v>
      </c>
      <c r="AC70" s="24">
        <f t="shared" si="106"/>
        <v>-2.7142857142857198E-2</v>
      </c>
      <c r="AD70" s="24">
        <f t="shared" si="106"/>
        <v>0.33680000000000004</v>
      </c>
      <c r="AE70" s="24">
        <f t="shared" si="106"/>
        <v>2.8088397790055265E-2</v>
      </c>
      <c r="AF70" s="23"/>
      <c r="AG70" s="25">
        <f t="shared" ref="AG70:AG73" si="107">((2*(Z70^2))/(J70+U70))^0.5</f>
        <v>0.37526478503859578</v>
      </c>
      <c r="AH70" s="23"/>
      <c r="AI70" s="18" t="str">
        <f t="shared" ref="AI70:AI73" si="108">IF(J70&lt;700,IF(((Z70^2)^0.5)&lt;=100,"Pass","Fail"),IF(J70&lt;2700,IF(((AE70^2)^0.5)&lt;=0.15,"Pass","Fail"),IF(Z70&lt;400,"Pass","Fail")))</f>
        <v>Pass</v>
      </c>
      <c r="AJ70" s="18" t="str">
        <f t="shared" ref="AJ70:AJ73" si="109">IF(AG70&lt;=5,"Pass","Fail")</f>
        <v>Pass</v>
      </c>
      <c r="AK70" s="18" t="str">
        <f t="shared" si="98"/>
        <v>Pass</v>
      </c>
      <c r="AL70" s="18" t="str">
        <f t="shared" si="99"/>
        <v>Pass</v>
      </c>
      <c r="AM70" s="18" t="str">
        <f t="shared" si="100"/>
        <v>No</v>
      </c>
      <c r="AN70" s="26"/>
      <c r="AO70" s="26"/>
    </row>
    <row r="71" spans="1:41" x14ac:dyDescent="0.2">
      <c r="A71" s="18">
        <v>50752</v>
      </c>
      <c r="B71" s="18">
        <v>52332</v>
      </c>
      <c r="C71" s="18"/>
      <c r="D71" s="19" t="s">
        <v>56</v>
      </c>
      <c r="E71" s="20" t="str">
        <f t="shared" si="96"/>
        <v>50752_52332_</v>
      </c>
      <c r="F71" s="21" t="s">
        <v>12</v>
      </c>
      <c r="G71" s="22">
        <v>552</v>
      </c>
      <c r="H71" s="22">
        <v>51</v>
      </c>
      <c r="I71" s="22">
        <v>15</v>
      </c>
      <c r="J71" s="22">
        <f t="shared" si="101"/>
        <v>618</v>
      </c>
      <c r="K71" s="23"/>
      <c r="L71" s="22">
        <v>21.72</v>
      </c>
      <c r="M71" s="22">
        <v>47.55</v>
      </c>
      <c r="N71" s="22">
        <v>30.31</v>
      </c>
      <c r="O71" s="22">
        <v>0.44</v>
      </c>
      <c r="P71" s="22">
        <v>268.01</v>
      </c>
      <c r="Q71" s="22">
        <v>49.79</v>
      </c>
      <c r="R71" s="22">
        <v>13.136000000000001</v>
      </c>
      <c r="S71" s="22">
        <v>0</v>
      </c>
      <c r="T71" s="22">
        <v>0.98399999999999999</v>
      </c>
      <c r="U71" s="22">
        <f t="shared" si="102"/>
        <v>431.94</v>
      </c>
      <c r="V71" s="23"/>
      <c r="W71" s="22">
        <f t="shared" si="103"/>
        <v>-183.97000000000003</v>
      </c>
      <c r="X71" s="22">
        <f t="shared" si="104"/>
        <v>-1.2100000000000009</v>
      </c>
      <c r="Y71" s="22">
        <f t="shared" si="97"/>
        <v>-0.87999999999999901</v>
      </c>
      <c r="Z71" s="22">
        <f t="shared" si="105"/>
        <v>-186.06</v>
      </c>
      <c r="AA71" s="23"/>
      <c r="AB71" s="24">
        <f t="shared" si="106"/>
        <v>-0.33327898550724644</v>
      </c>
      <c r="AC71" s="24">
        <f t="shared" si="106"/>
        <v>-2.3725490196078447E-2</v>
      </c>
      <c r="AD71" s="24">
        <f t="shared" si="106"/>
        <v>-5.8666666666666603E-2</v>
      </c>
      <c r="AE71" s="24">
        <f t="shared" si="106"/>
        <v>-0.30106796116504853</v>
      </c>
      <c r="AF71" s="23"/>
      <c r="AG71" s="25">
        <f t="shared" si="107"/>
        <v>8.1205561506663759</v>
      </c>
      <c r="AH71" s="23"/>
      <c r="AI71" s="18" t="str">
        <f t="shared" si="108"/>
        <v>Fail</v>
      </c>
      <c r="AJ71" s="18" t="str">
        <f t="shared" si="109"/>
        <v>Fail</v>
      </c>
      <c r="AK71" s="18" t="str">
        <f t="shared" si="98"/>
        <v>Pass</v>
      </c>
      <c r="AL71" s="18" t="str">
        <f t="shared" si="99"/>
        <v>Fail</v>
      </c>
      <c r="AM71" s="18" t="str">
        <f t="shared" si="100"/>
        <v>No</v>
      </c>
      <c r="AN71" s="26"/>
      <c r="AO71" s="26"/>
    </row>
    <row r="72" spans="1:41" x14ac:dyDescent="0.2">
      <c r="A72" s="18">
        <v>52630</v>
      </c>
      <c r="B72" s="18">
        <v>53403</v>
      </c>
      <c r="C72" s="18"/>
      <c r="D72" s="19" t="s">
        <v>57</v>
      </c>
      <c r="E72" s="20" t="str">
        <f t="shared" si="96"/>
        <v>52630_53403_</v>
      </c>
      <c r="F72" s="21" t="s">
        <v>12</v>
      </c>
      <c r="G72" s="22">
        <v>516</v>
      </c>
      <c r="H72" s="22">
        <v>54</v>
      </c>
      <c r="I72" s="22">
        <v>29</v>
      </c>
      <c r="J72" s="22">
        <f t="shared" si="101"/>
        <v>599</v>
      </c>
      <c r="K72" s="23"/>
      <c r="L72" s="22">
        <v>21.81</v>
      </c>
      <c r="M72" s="22">
        <v>103.97</v>
      </c>
      <c r="N72" s="22">
        <v>155.12</v>
      </c>
      <c r="O72" s="22">
        <v>1.36</v>
      </c>
      <c r="P72" s="22">
        <v>436.35</v>
      </c>
      <c r="Q72" s="22">
        <v>54.13</v>
      </c>
      <c r="R72" s="22">
        <v>41.504000000000005</v>
      </c>
      <c r="S72" s="22">
        <v>3.5999999999999997E-2</v>
      </c>
      <c r="T72" s="22">
        <v>3.28</v>
      </c>
      <c r="U72" s="22">
        <f t="shared" si="102"/>
        <v>817.56</v>
      </c>
      <c r="V72" s="23"/>
      <c r="W72" s="22">
        <f t="shared" si="103"/>
        <v>202.61</v>
      </c>
      <c r="X72" s="22">
        <f t="shared" si="104"/>
        <v>0.13000000000000256</v>
      </c>
      <c r="Y72" s="22">
        <f t="shared" si="97"/>
        <v>15.820000000000007</v>
      </c>
      <c r="Z72" s="22">
        <f t="shared" si="105"/>
        <v>218.55999999999995</v>
      </c>
      <c r="AA72" s="23"/>
      <c r="AB72" s="24">
        <f t="shared" si="106"/>
        <v>0.39265503875968993</v>
      </c>
      <c r="AC72" s="24">
        <f t="shared" si="106"/>
        <v>2.4074074074074549E-3</v>
      </c>
      <c r="AD72" s="24">
        <f t="shared" si="106"/>
        <v>0.54551724137931057</v>
      </c>
      <c r="AE72" s="24">
        <f t="shared" si="106"/>
        <v>0.36487479131886469</v>
      </c>
      <c r="AF72" s="23"/>
      <c r="AG72" s="25">
        <f t="shared" si="107"/>
        <v>8.2123640407462517</v>
      </c>
      <c r="AH72" s="23"/>
      <c r="AI72" s="18" t="str">
        <f t="shared" si="108"/>
        <v>Fail</v>
      </c>
      <c r="AJ72" s="18" t="str">
        <f t="shared" si="109"/>
        <v>Fail</v>
      </c>
      <c r="AK72" s="18" t="str">
        <f t="shared" si="98"/>
        <v>Pass</v>
      </c>
      <c r="AL72" s="18" t="str">
        <f t="shared" si="99"/>
        <v>Fail</v>
      </c>
      <c r="AM72" s="18" t="str">
        <f t="shared" si="100"/>
        <v>No</v>
      </c>
      <c r="AN72" s="26"/>
      <c r="AO72" s="26"/>
    </row>
    <row r="73" spans="1:41" x14ac:dyDescent="0.2">
      <c r="A73" s="18">
        <v>50766</v>
      </c>
      <c r="B73" s="18">
        <v>70008</v>
      </c>
      <c r="C73" s="18"/>
      <c r="D73" s="19" t="s">
        <v>58</v>
      </c>
      <c r="E73" s="20" t="str">
        <f t="shared" si="96"/>
        <v>50766_70008_</v>
      </c>
      <c r="F73" s="21" t="s">
        <v>12</v>
      </c>
      <c r="G73" s="22">
        <v>350</v>
      </c>
      <c r="H73" s="22">
        <v>33</v>
      </c>
      <c r="I73" s="22">
        <v>14</v>
      </c>
      <c r="J73" s="22">
        <f t="shared" si="101"/>
        <v>397</v>
      </c>
      <c r="K73" s="23"/>
      <c r="L73" s="22">
        <v>19.559999999999999</v>
      </c>
      <c r="M73" s="22">
        <v>37.99</v>
      </c>
      <c r="N73" s="22">
        <v>29.67</v>
      </c>
      <c r="O73" s="22">
        <v>0.76</v>
      </c>
      <c r="P73" s="22">
        <v>263.55</v>
      </c>
      <c r="Q73" s="22">
        <v>33.65</v>
      </c>
      <c r="R73" s="22">
        <v>14.636000000000001</v>
      </c>
      <c r="S73" s="22">
        <v>0</v>
      </c>
      <c r="T73" s="22">
        <v>4.0000000000000001E-3</v>
      </c>
      <c r="U73" s="22">
        <f t="shared" si="102"/>
        <v>399.82000000000005</v>
      </c>
      <c r="V73" s="23"/>
      <c r="W73" s="22">
        <f t="shared" si="103"/>
        <v>1.5300000000000296</v>
      </c>
      <c r="X73" s="22">
        <f t="shared" si="104"/>
        <v>0.64999999999999858</v>
      </c>
      <c r="Y73" s="22">
        <f t="shared" si="97"/>
        <v>0.64000000000000057</v>
      </c>
      <c r="Z73" s="22">
        <f t="shared" si="105"/>
        <v>2.82000000000005</v>
      </c>
      <c r="AA73" s="23"/>
      <c r="AB73" s="24">
        <f t="shared" si="106"/>
        <v>4.3714285714286562E-3</v>
      </c>
      <c r="AC73" s="24">
        <f t="shared" si="106"/>
        <v>1.9696969696969654E-2</v>
      </c>
      <c r="AD73" s="24">
        <f t="shared" si="106"/>
        <v>4.5714285714285756E-2</v>
      </c>
      <c r="AE73" s="24">
        <f t="shared" si="106"/>
        <v>7.1032745591940805E-3</v>
      </c>
      <c r="AF73" s="23"/>
      <c r="AG73" s="25">
        <f t="shared" si="107"/>
        <v>0.14128107573516427</v>
      </c>
      <c r="AH73" s="23"/>
      <c r="AI73" s="18" t="str">
        <f t="shared" si="108"/>
        <v>Pass</v>
      </c>
      <c r="AJ73" s="18" t="str">
        <f t="shared" si="109"/>
        <v>Pass</v>
      </c>
      <c r="AK73" s="18" t="str">
        <f t="shared" si="98"/>
        <v>Pass</v>
      </c>
      <c r="AL73" s="18" t="str">
        <f t="shared" si="99"/>
        <v>Pass</v>
      </c>
      <c r="AM73" s="18" t="str">
        <f t="shared" si="100"/>
        <v>No</v>
      </c>
      <c r="AN73" s="26"/>
      <c r="AO73" s="26"/>
    </row>
    <row r="74" spans="1:41" x14ac:dyDescent="0.2">
      <c r="A74" s="27" t="s">
        <v>38</v>
      </c>
      <c r="B74" s="28"/>
      <c r="C74" s="28"/>
      <c r="D74" s="29"/>
      <c r="E74" s="28"/>
      <c r="F74" s="28"/>
      <c r="G74" s="30">
        <f>SUM(G69:G73)</f>
        <v>1891</v>
      </c>
      <c r="H74" s="30">
        <f>SUM(H69:H73)</f>
        <v>195</v>
      </c>
      <c r="I74" s="30">
        <f>SUM(I69:I73)</f>
        <v>79</v>
      </c>
      <c r="J74" s="30">
        <f>SUM(J69:J73)</f>
        <v>2165</v>
      </c>
      <c r="K74" s="31"/>
      <c r="L74" s="30">
        <f t="shared" ref="L74:U74" si="110">SUM(L69:L73)</f>
        <v>85.32</v>
      </c>
      <c r="M74" s="30">
        <f t="shared" si="110"/>
        <v>247.92000000000002</v>
      </c>
      <c r="N74" s="30">
        <f t="shared" si="110"/>
        <v>282.69</v>
      </c>
      <c r="O74" s="30">
        <f t="shared" si="110"/>
        <v>2.9000000000000004</v>
      </c>
      <c r="P74" s="30">
        <f t="shared" si="110"/>
        <v>1301.6699999999998</v>
      </c>
      <c r="Q74" s="30">
        <f t="shared" si="110"/>
        <v>195.43</v>
      </c>
      <c r="R74" s="30">
        <f t="shared" si="110"/>
        <v>95.532000000000011</v>
      </c>
      <c r="S74" s="30">
        <f t="shared" si="110"/>
        <v>4.8000000000000001E-2</v>
      </c>
      <c r="T74" s="30">
        <f t="shared" si="110"/>
        <v>7.2279999999999998</v>
      </c>
      <c r="U74" s="30">
        <f t="shared" si="110"/>
        <v>2218.7379999999998</v>
      </c>
      <c r="V74" s="31"/>
      <c r="W74" s="30">
        <f>(L74+M74+N74+O74+P74)-G74</f>
        <v>29.5</v>
      </c>
      <c r="X74" s="30">
        <f>Q74-H74</f>
        <v>0.43000000000000682</v>
      </c>
      <c r="Y74" s="30">
        <f>(R74+S74+T74)-I74</f>
        <v>23.808000000000007</v>
      </c>
      <c r="Z74" s="30">
        <f>U74-J74</f>
        <v>53.737999999999829</v>
      </c>
      <c r="AA74" s="31"/>
      <c r="AB74" s="32">
        <f t="shared" si="106"/>
        <v>1.5600211528291909E-2</v>
      </c>
      <c r="AC74" s="32">
        <f t="shared" si="106"/>
        <v>2.2051282051282401E-3</v>
      </c>
      <c r="AD74" s="32">
        <f t="shared" si="106"/>
        <v>0.30136708860759504</v>
      </c>
      <c r="AE74" s="32">
        <f t="shared" si="106"/>
        <v>2.4821247113163893E-2</v>
      </c>
      <c r="AF74" s="31"/>
      <c r="AG74" s="33">
        <f>((2*(Z74^2))/(J74+U74))^0.5</f>
        <v>1.1478210942582026</v>
      </c>
      <c r="AH74" s="31"/>
      <c r="AI74" s="18" t="str">
        <f>IF(((AE74^2)^0.5)&lt;=0.05,"Pass","Fail")</f>
        <v>Pass</v>
      </c>
      <c r="AJ74" s="34"/>
    </row>
    <row r="75" spans="1:41" x14ac:dyDescent="0.2">
      <c r="A75" s="27"/>
      <c r="B75" s="28"/>
      <c r="C75" s="28"/>
      <c r="D75" s="29"/>
      <c r="E75" s="28"/>
      <c r="F75" s="28"/>
      <c r="G75" s="35"/>
      <c r="H75" s="35"/>
      <c r="I75" s="35"/>
      <c r="J75" s="35"/>
      <c r="K75" s="31"/>
      <c r="L75" s="36">
        <f t="shared" ref="L75:T75" si="111">L74/$U74</f>
        <v>3.8454292485187523E-2</v>
      </c>
      <c r="M75" s="36">
        <f t="shared" si="111"/>
        <v>0.11173919588522846</v>
      </c>
      <c r="N75" s="36">
        <f t="shared" si="111"/>
        <v>0.12741026655693463</v>
      </c>
      <c r="O75" s="36">
        <f t="shared" si="111"/>
        <v>1.3070493226329564E-3</v>
      </c>
      <c r="P75" s="36">
        <f t="shared" si="111"/>
        <v>0.58667134199711723</v>
      </c>
      <c r="Q75" s="36">
        <f t="shared" si="111"/>
        <v>8.8081603145571952E-2</v>
      </c>
      <c r="R75" s="36">
        <f t="shared" si="111"/>
        <v>4.3056908927507444E-2</v>
      </c>
      <c r="S75" s="36">
        <f t="shared" si="111"/>
        <v>2.1633919822890311E-5</v>
      </c>
      <c r="T75" s="36">
        <f t="shared" si="111"/>
        <v>3.2577077599968995E-3</v>
      </c>
      <c r="U75" s="35"/>
      <c r="V75" s="31"/>
      <c r="W75" s="35"/>
      <c r="X75" s="35"/>
      <c r="Y75" s="35"/>
      <c r="Z75" s="35"/>
      <c r="AA75" s="31"/>
      <c r="AB75" s="36"/>
      <c r="AC75" s="36"/>
      <c r="AD75" s="36"/>
      <c r="AE75" s="36"/>
      <c r="AF75" s="31"/>
      <c r="AG75" s="37"/>
      <c r="AH75" s="31"/>
      <c r="AI75" s="23"/>
      <c r="AJ75" s="31"/>
    </row>
    <row r="77" spans="1:41" x14ac:dyDescent="0.2">
      <c r="A77" s="7" t="s">
        <v>52</v>
      </c>
      <c r="B77" s="7"/>
      <c r="C77" s="7"/>
      <c r="D77" s="8"/>
      <c r="E77" s="7"/>
      <c r="F77" s="7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</row>
    <row r="78" spans="1:41" x14ac:dyDescent="0.2">
      <c r="A78" s="7" t="s">
        <v>59</v>
      </c>
      <c r="B78" s="7"/>
      <c r="C78" s="7"/>
      <c r="D78" s="8"/>
      <c r="E78" s="7"/>
      <c r="F78" s="7"/>
      <c r="G78" s="10" t="s">
        <v>2</v>
      </c>
      <c r="H78" s="10"/>
      <c r="I78" s="10"/>
      <c r="J78" s="10"/>
      <c r="K78" s="9"/>
      <c r="L78" s="11" t="s">
        <v>3</v>
      </c>
      <c r="M78" s="12"/>
      <c r="N78" s="12"/>
      <c r="O78" s="12"/>
      <c r="P78" s="12"/>
      <c r="Q78" s="12"/>
      <c r="R78" s="12"/>
      <c r="S78" s="12"/>
      <c r="T78" s="12"/>
      <c r="U78" s="13"/>
      <c r="V78" s="9"/>
      <c r="W78" s="10" t="s">
        <v>4</v>
      </c>
      <c r="X78" s="10"/>
      <c r="Y78" s="10"/>
      <c r="Z78" s="10"/>
      <c r="AA78" s="9"/>
      <c r="AB78" s="10" t="s">
        <v>5</v>
      </c>
      <c r="AC78" s="10"/>
      <c r="AD78" s="10"/>
      <c r="AE78" s="10"/>
      <c r="AF78" s="9"/>
      <c r="AG78" s="9"/>
      <c r="AH78" s="9"/>
      <c r="AI78" s="10" t="s">
        <v>6</v>
      </c>
      <c r="AJ78" s="10"/>
    </row>
    <row r="79" spans="1:41" x14ac:dyDescent="0.2">
      <c r="A79" s="14" t="s">
        <v>7</v>
      </c>
      <c r="B79" s="14" t="s">
        <v>8</v>
      </c>
      <c r="C79" s="14" t="s">
        <v>9</v>
      </c>
      <c r="D79" s="15" t="s">
        <v>10</v>
      </c>
      <c r="E79" s="14" t="s">
        <v>11</v>
      </c>
      <c r="F79" s="7" t="s">
        <v>12</v>
      </c>
      <c r="G79" s="16" t="s">
        <v>13</v>
      </c>
      <c r="H79" s="16" t="s">
        <v>14</v>
      </c>
      <c r="I79" s="16" t="s">
        <v>15</v>
      </c>
      <c r="J79" s="16" t="s">
        <v>16</v>
      </c>
      <c r="K79" s="9"/>
      <c r="L79" s="16" t="s">
        <v>17</v>
      </c>
      <c r="M79" s="16" t="s">
        <v>18</v>
      </c>
      <c r="N79" s="16" t="s">
        <v>19</v>
      </c>
      <c r="O79" s="16" t="s">
        <v>20</v>
      </c>
      <c r="P79" s="16" t="s">
        <v>21</v>
      </c>
      <c r="Q79" s="16" t="s">
        <v>14</v>
      </c>
      <c r="R79" s="16" t="s">
        <v>22</v>
      </c>
      <c r="S79" s="16" t="s">
        <v>23</v>
      </c>
      <c r="T79" s="16" t="s">
        <v>24</v>
      </c>
      <c r="U79" s="16" t="s">
        <v>25</v>
      </c>
      <c r="V79" s="9"/>
      <c r="W79" s="16" t="s">
        <v>13</v>
      </c>
      <c r="X79" s="16" t="s">
        <v>14</v>
      </c>
      <c r="Y79" s="16" t="s">
        <v>15</v>
      </c>
      <c r="Z79" s="16" t="s">
        <v>26</v>
      </c>
      <c r="AA79" s="9"/>
      <c r="AB79" s="16" t="s">
        <v>13</v>
      </c>
      <c r="AC79" s="16" t="s">
        <v>14</v>
      </c>
      <c r="AD79" s="16" t="s">
        <v>15</v>
      </c>
      <c r="AE79" s="16" t="s">
        <v>26</v>
      </c>
      <c r="AF79" s="9"/>
      <c r="AG79" s="16" t="s">
        <v>27</v>
      </c>
      <c r="AH79" s="9"/>
      <c r="AI79" s="16" t="s">
        <v>28</v>
      </c>
      <c r="AJ79" s="16" t="s">
        <v>29</v>
      </c>
      <c r="AK79" s="16" t="s">
        <v>30</v>
      </c>
      <c r="AL79" s="16" t="s">
        <v>31</v>
      </c>
      <c r="AM79" s="16" t="s">
        <v>32</v>
      </c>
    </row>
    <row r="80" spans="1:41" x14ac:dyDescent="0.2">
      <c r="A80" s="18">
        <v>50741</v>
      </c>
      <c r="B80" s="18">
        <v>50681</v>
      </c>
      <c r="C80" s="18"/>
      <c r="D80" s="19" t="s">
        <v>54</v>
      </c>
      <c r="E80" s="20" t="str">
        <f t="shared" ref="E80:E84" si="112">A80&amp;"_"&amp;B80&amp;"_"&amp;C80</f>
        <v>50741_50681_</v>
      </c>
      <c r="F80" s="21" t="s">
        <v>12</v>
      </c>
      <c r="G80" s="22">
        <v>531</v>
      </c>
      <c r="H80" s="22">
        <v>56</v>
      </c>
      <c r="I80" s="22">
        <v>17</v>
      </c>
      <c r="J80" s="22">
        <f>G80+H80+I80</f>
        <v>604</v>
      </c>
      <c r="K80" s="23"/>
      <c r="L80" s="22">
        <v>21.36</v>
      </c>
      <c r="M80" s="22">
        <v>64.33</v>
      </c>
      <c r="N80" s="22">
        <v>89.12</v>
      </c>
      <c r="O80" s="22">
        <v>0.24</v>
      </c>
      <c r="P80" s="22">
        <v>350.38</v>
      </c>
      <c r="Q80" s="22">
        <v>55.91</v>
      </c>
      <c r="R80" s="22">
        <v>19.96</v>
      </c>
      <c r="S80" s="22">
        <v>0</v>
      </c>
      <c r="T80" s="22">
        <v>2.8760000000000003</v>
      </c>
      <c r="U80" s="22">
        <f>L80+M80+N80+O80+P80+Q80+R80+S80+T80</f>
        <v>604.17600000000004</v>
      </c>
      <c r="V80" s="23"/>
      <c r="W80" s="22">
        <f>(L80+M80+N80+O80+P80)-G80</f>
        <v>-5.5699999999999363</v>
      </c>
      <c r="X80" s="22">
        <f>Q80-H80</f>
        <v>-9.0000000000003411E-2</v>
      </c>
      <c r="Y80" s="22">
        <f t="shared" ref="Y80:Y84" si="113">(R80+S80+T80)-I80</f>
        <v>5.8360000000000021</v>
      </c>
      <c r="Z80" s="22">
        <f>U80-J80</f>
        <v>0.17600000000004457</v>
      </c>
      <c r="AA80" s="23"/>
      <c r="AB80" s="24">
        <f>W80/G80</f>
        <v>-1.0489642184557319E-2</v>
      </c>
      <c r="AC80" s="24">
        <f>X80/H80</f>
        <v>-1.607142857142918E-3</v>
      </c>
      <c r="AD80" s="24">
        <f>Y80/I80</f>
        <v>0.34329411764705897</v>
      </c>
      <c r="AE80" s="24">
        <f>Z80/J80</f>
        <v>2.9139072847689495E-4</v>
      </c>
      <c r="AF80" s="23"/>
      <c r="AG80" s="25">
        <f>((2*(Z80^2))/(J80+U80))^0.5</f>
        <v>7.1608168072805987E-3</v>
      </c>
      <c r="AH80" s="23"/>
      <c r="AI80" s="18" t="str">
        <f>IF(J80&lt;700,IF(((Z80^2)^0.5)&lt;=100,"Pass","Fail"),IF(J80&lt;2700,IF(((AE80^2)^0.5)&lt;=0.15,"Pass","Fail"),IF(Z80&lt;400,"Pass","Fail")))</f>
        <v>Pass</v>
      </c>
      <c r="AJ80" s="18" t="str">
        <f>IF(AG80&lt;=5,"Pass","Fail")</f>
        <v>Pass</v>
      </c>
      <c r="AK80" s="18" t="str">
        <f t="shared" ref="AK80:AK84" si="114">IF(AG80&lt;=10,"Pass","Fail")</f>
        <v>Pass</v>
      </c>
      <c r="AL80" s="18" t="str">
        <f t="shared" ref="AL80:AL84" si="115">IF(AG80&lt;=7,"Pass","Fail")</f>
        <v>Pass</v>
      </c>
      <c r="AM80" s="18" t="str">
        <f t="shared" ref="AM80:AM84" si="116">IF(AG80&gt;10,"Yes","No")</f>
        <v>No</v>
      </c>
      <c r="AN80" s="26"/>
      <c r="AO80" s="26"/>
    </row>
    <row r="81" spans="1:41" x14ac:dyDescent="0.2">
      <c r="A81" s="18">
        <v>50498</v>
      </c>
      <c r="B81" s="18">
        <v>50738</v>
      </c>
      <c r="C81" s="18"/>
      <c r="D81" s="19" t="s">
        <v>55</v>
      </c>
      <c r="E81" s="20" t="str">
        <f t="shared" si="112"/>
        <v>50498_50738_</v>
      </c>
      <c r="F81" s="21" t="s">
        <v>12</v>
      </c>
      <c r="G81" s="22">
        <v>156</v>
      </c>
      <c r="H81" s="22">
        <v>13</v>
      </c>
      <c r="I81" s="22">
        <v>7</v>
      </c>
      <c r="J81" s="22">
        <f t="shared" ref="J81:J84" si="117">G81+H81+I81</f>
        <v>176</v>
      </c>
      <c r="K81" s="23"/>
      <c r="L81" s="22">
        <v>6.12</v>
      </c>
      <c r="M81" s="22">
        <v>28.73</v>
      </c>
      <c r="N81" s="22">
        <v>27.5</v>
      </c>
      <c r="O81" s="22">
        <v>0.17</v>
      </c>
      <c r="P81" s="22">
        <v>89.27</v>
      </c>
      <c r="Q81" s="22">
        <v>12.55</v>
      </c>
      <c r="R81" s="22">
        <v>6.5439999999999996</v>
      </c>
      <c r="S81" s="22">
        <v>4.0000000000000001E-3</v>
      </c>
      <c r="T81" s="22">
        <v>1.1039999999999999</v>
      </c>
      <c r="U81" s="22">
        <f t="shared" ref="U81:U84" si="118">L81+M81+N81+O81+P81+Q81+R81+S81+T81</f>
        <v>171.99200000000002</v>
      </c>
      <c r="V81" s="23"/>
      <c r="W81" s="22">
        <f t="shared" ref="W81:W84" si="119">(L81+M81+N81+O81+P81)-G81</f>
        <v>-4.210000000000008</v>
      </c>
      <c r="X81" s="22">
        <f t="shared" ref="X81:X84" si="120">Q81-H81</f>
        <v>-0.44999999999999929</v>
      </c>
      <c r="Y81" s="22">
        <f t="shared" si="113"/>
        <v>0.65199999999999925</v>
      </c>
      <c r="Z81" s="22">
        <f t="shared" ref="Z81:Z84" si="121">U81-J81</f>
        <v>-4.0079999999999814</v>
      </c>
      <c r="AA81" s="23"/>
      <c r="AB81" s="24">
        <f t="shared" ref="AB81:AE85" si="122">W81/G81</f>
        <v>-2.698717948717954E-2</v>
      </c>
      <c r="AC81" s="24">
        <f t="shared" si="122"/>
        <v>-3.4615384615384562E-2</v>
      </c>
      <c r="AD81" s="24">
        <f t="shared" si="122"/>
        <v>9.3142857142857041E-2</v>
      </c>
      <c r="AE81" s="24">
        <f t="shared" si="122"/>
        <v>-2.2772727272727167E-2</v>
      </c>
      <c r="AF81" s="23"/>
      <c r="AG81" s="25">
        <f t="shared" ref="AG81:AG84" si="123">((2*(Z81^2))/(J81+U81))^0.5</f>
        <v>0.30384918840590219</v>
      </c>
      <c r="AH81" s="23"/>
      <c r="AI81" s="18" t="str">
        <f t="shared" ref="AI81:AI84" si="124">IF(J81&lt;700,IF(((Z81^2)^0.5)&lt;=100,"Pass","Fail"),IF(J81&lt;2700,IF(((AE81^2)^0.5)&lt;=0.15,"Pass","Fail"),IF(Z81&lt;400,"Pass","Fail")))</f>
        <v>Pass</v>
      </c>
      <c r="AJ81" s="18" t="str">
        <f t="shared" ref="AJ81:AJ84" si="125">IF(AG81&lt;=5,"Pass","Fail")</f>
        <v>Pass</v>
      </c>
      <c r="AK81" s="18" t="str">
        <f t="shared" si="114"/>
        <v>Pass</v>
      </c>
      <c r="AL81" s="18" t="str">
        <f t="shared" si="115"/>
        <v>Pass</v>
      </c>
      <c r="AM81" s="18" t="str">
        <f t="shared" si="116"/>
        <v>No</v>
      </c>
      <c r="AN81" s="26"/>
      <c r="AO81" s="26"/>
    </row>
    <row r="82" spans="1:41" x14ac:dyDescent="0.2">
      <c r="A82" s="18">
        <v>52332</v>
      </c>
      <c r="B82" s="18">
        <v>50752</v>
      </c>
      <c r="C82" s="18"/>
      <c r="D82" s="19" t="s">
        <v>56</v>
      </c>
      <c r="E82" s="20" t="str">
        <f t="shared" si="112"/>
        <v>52332_50752_</v>
      </c>
      <c r="F82" s="21" t="s">
        <v>12</v>
      </c>
      <c r="G82" s="22">
        <v>507</v>
      </c>
      <c r="H82" s="22">
        <v>43</v>
      </c>
      <c r="I82" s="22">
        <v>17</v>
      </c>
      <c r="J82" s="22">
        <f t="shared" si="117"/>
        <v>567</v>
      </c>
      <c r="K82" s="23"/>
      <c r="L82" s="22">
        <v>25.23</v>
      </c>
      <c r="M82" s="22">
        <v>48.57</v>
      </c>
      <c r="N82" s="22">
        <v>23.95</v>
      </c>
      <c r="O82" s="22">
        <v>0.43</v>
      </c>
      <c r="P82" s="22">
        <v>295.08999999999997</v>
      </c>
      <c r="Q82" s="22">
        <v>43.53</v>
      </c>
      <c r="R82" s="22">
        <v>1.94</v>
      </c>
      <c r="S82" s="22">
        <v>0</v>
      </c>
      <c r="T82" s="22">
        <v>3.3880000000000003</v>
      </c>
      <c r="U82" s="22">
        <f t="shared" si="118"/>
        <v>442.12799999999993</v>
      </c>
      <c r="V82" s="23"/>
      <c r="W82" s="22">
        <f t="shared" si="119"/>
        <v>-113.73000000000002</v>
      </c>
      <c r="X82" s="22">
        <f t="shared" si="120"/>
        <v>0.53000000000000114</v>
      </c>
      <c r="Y82" s="22">
        <f t="shared" si="113"/>
        <v>-11.672000000000001</v>
      </c>
      <c r="Z82" s="22">
        <f t="shared" si="121"/>
        <v>-124.87200000000007</v>
      </c>
      <c r="AA82" s="23"/>
      <c r="AB82" s="24">
        <f t="shared" si="122"/>
        <v>-0.22431952662721896</v>
      </c>
      <c r="AC82" s="24">
        <f t="shared" si="122"/>
        <v>1.2325581395348863E-2</v>
      </c>
      <c r="AD82" s="24">
        <f t="shared" si="122"/>
        <v>-0.68658823529411772</v>
      </c>
      <c r="AE82" s="24">
        <f t="shared" si="122"/>
        <v>-0.22023280423280436</v>
      </c>
      <c r="AF82" s="23"/>
      <c r="AG82" s="25">
        <f t="shared" si="123"/>
        <v>5.5591313700230236</v>
      </c>
      <c r="AH82" s="23"/>
      <c r="AI82" s="18" t="str">
        <f t="shared" si="124"/>
        <v>Fail</v>
      </c>
      <c r="AJ82" s="18" t="str">
        <f t="shared" si="125"/>
        <v>Fail</v>
      </c>
      <c r="AK82" s="18" t="str">
        <f t="shared" si="114"/>
        <v>Pass</v>
      </c>
      <c r="AL82" s="18" t="str">
        <f t="shared" si="115"/>
        <v>Pass</v>
      </c>
      <c r="AM82" s="18" t="str">
        <f t="shared" si="116"/>
        <v>No</v>
      </c>
      <c r="AN82" s="26"/>
      <c r="AO82" s="26"/>
    </row>
    <row r="83" spans="1:41" x14ac:dyDescent="0.2">
      <c r="A83" s="18">
        <v>53403</v>
      </c>
      <c r="B83" s="18">
        <v>52630</v>
      </c>
      <c r="C83" s="18"/>
      <c r="D83" s="19" t="s">
        <v>57</v>
      </c>
      <c r="E83" s="20" t="str">
        <f t="shared" si="112"/>
        <v>53403_52630_</v>
      </c>
      <c r="F83" s="21" t="s">
        <v>12</v>
      </c>
      <c r="G83" s="22">
        <v>619</v>
      </c>
      <c r="H83" s="22">
        <v>52</v>
      </c>
      <c r="I83" s="22">
        <v>33</v>
      </c>
      <c r="J83" s="22">
        <f t="shared" si="117"/>
        <v>704</v>
      </c>
      <c r="K83" s="23"/>
      <c r="L83" s="22">
        <v>20.11</v>
      </c>
      <c r="M83" s="22">
        <v>64.459999999999994</v>
      </c>
      <c r="N83" s="22">
        <v>62.06</v>
      </c>
      <c r="O83" s="22">
        <v>0.86</v>
      </c>
      <c r="P83" s="22">
        <v>303.32</v>
      </c>
      <c r="Q83" s="22">
        <v>49.98</v>
      </c>
      <c r="R83" s="22">
        <v>32.411999999999999</v>
      </c>
      <c r="S83" s="22">
        <v>0</v>
      </c>
      <c r="T83" s="22">
        <v>0.06</v>
      </c>
      <c r="U83" s="22">
        <f t="shared" si="118"/>
        <v>533.26199999999994</v>
      </c>
      <c r="V83" s="23"/>
      <c r="W83" s="22">
        <f t="shared" si="119"/>
        <v>-168.19</v>
      </c>
      <c r="X83" s="22">
        <f t="shared" si="120"/>
        <v>-2.0200000000000031</v>
      </c>
      <c r="Y83" s="22">
        <f t="shared" si="113"/>
        <v>-0.52799999999999869</v>
      </c>
      <c r="Z83" s="22">
        <f t="shared" si="121"/>
        <v>-170.73800000000006</v>
      </c>
      <c r="AA83" s="23"/>
      <c r="AB83" s="24">
        <f t="shared" si="122"/>
        <v>-0.27171243941841677</v>
      </c>
      <c r="AC83" s="24">
        <f t="shared" si="122"/>
        <v>-3.8846153846153905E-2</v>
      </c>
      <c r="AD83" s="24">
        <f t="shared" si="122"/>
        <v>-1.5999999999999959E-2</v>
      </c>
      <c r="AE83" s="24">
        <f t="shared" si="122"/>
        <v>-0.24252556818181825</v>
      </c>
      <c r="AF83" s="23"/>
      <c r="AG83" s="25">
        <f t="shared" si="123"/>
        <v>6.8645860014949402</v>
      </c>
      <c r="AH83" s="23"/>
      <c r="AI83" s="18" t="str">
        <f t="shared" si="124"/>
        <v>Fail</v>
      </c>
      <c r="AJ83" s="18" t="str">
        <f t="shared" si="125"/>
        <v>Fail</v>
      </c>
      <c r="AK83" s="18" t="str">
        <f t="shared" si="114"/>
        <v>Pass</v>
      </c>
      <c r="AL83" s="18" t="str">
        <f t="shared" si="115"/>
        <v>Pass</v>
      </c>
      <c r="AM83" s="18" t="str">
        <f t="shared" si="116"/>
        <v>No</v>
      </c>
      <c r="AN83" s="26"/>
      <c r="AO83" s="26"/>
    </row>
    <row r="84" spans="1:41" x14ac:dyDescent="0.2">
      <c r="A84" s="18">
        <v>70008</v>
      </c>
      <c r="B84" s="18">
        <v>50766</v>
      </c>
      <c r="C84" s="18"/>
      <c r="D84" s="19" t="s">
        <v>58</v>
      </c>
      <c r="E84" s="20" t="str">
        <f t="shared" si="112"/>
        <v>70008_50766_</v>
      </c>
      <c r="F84" s="21" t="s">
        <v>12</v>
      </c>
      <c r="G84" s="22">
        <v>526</v>
      </c>
      <c r="H84" s="22">
        <v>32</v>
      </c>
      <c r="I84" s="22">
        <v>13</v>
      </c>
      <c r="J84" s="22">
        <f t="shared" si="117"/>
        <v>571</v>
      </c>
      <c r="K84" s="23"/>
      <c r="L84" s="22">
        <v>28.68</v>
      </c>
      <c r="M84" s="22">
        <v>92.48</v>
      </c>
      <c r="N84" s="22">
        <v>49.46</v>
      </c>
      <c r="O84" s="22">
        <v>1.81</v>
      </c>
      <c r="P84" s="22">
        <v>353.83</v>
      </c>
      <c r="Q84" s="22">
        <v>32.03</v>
      </c>
      <c r="R84" s="22">
        <v>13.208000000000002</v>
      </c>
      <c r="S84" s="22">
        <v>0</v>
      </c>
      <c r="T84" s="22">
        <v>4.0000000000000001E-3</v>
      </c>
      <c r="U84" s="22">
        <f t="shared" si="118"/>
        <v>571.50199999999995</v>
      </c>
      <c r="V84" s="23"/>
      <c r="W84" s="22">
        <f t="shared" si="119"/>
        <v>0.25999999999999091</v>
      </c>
      <c r="X84" s="22">
        <f t="shared" si="120"/>
        <v>3.0000000000001137E-2</v>
      </c>
      <c r="Y84" s="22">
        <f t="shared" si="113"/>
        <v>0.21200000000000152</v>
      </c>
      <c r="Z84" s="22">
        <f t="shared" si="121"/>
        <v>0.50199999999995271</v>
      </c>
      <c r="AA84" s="23"/>
      <c r="AB84" s="24">
        <f t="shared" si="122"/>
        <v>4.9429657794675076E-4</v>
      </c>
      <c r="AC84" s="24">
        <f t="shared" si="122"/>
        <v>9.3750000000003553E-4</v>
      </c>
      <c r="AD84" s="24">
        <f t="shared" si="122"/>
        <v>1.6307692307692426E-2</v>
      </c>
      <c r="AE84" s="24">
        <f t="shared" si="122"/>
        <v>8.791593695270625E-4</v>
      </c>
      <c r="AF84" s="23"/>
      <c r="AG84" s="25">
        <f t="shared" si="123"/>
        <v>2.1003430327555871E-2</v>
      </c>
      <c r="AH84" s="23"/>
      <c r="AI84" s="18" t="str">
        <f t="shared" si="124"/>
        <v>Pass</v>
      </c>
      <c r="AJ84" s="18" t="str">
        <f t="shared" si="125"/>
        <v>Pass</v>
      </c>
      <c r="AK84" s="18" t="str">
        <f t="shared" si="114"/>
        <v>Pass</v>
      </c>
      <c r="AL84" s="18" t="str">
        <f t="shared" si="115"/>
        <v>Pass</v>
      </c>
      <c r="AM84" s="18" t="str">
        <f t="shared" si="116"/>
        <v>No</v>
      </c>
      <c r="AN84" s="26"/>
      <c r="AO84" s="26"/>
    </row>
    <row r="85" spans="1:41" x14ac:dyDescent="0.2">
      <c r="A85" s="27" t="s">
        <v>38</v>
      </c>
      <c r="B85" s="28"/>
      <c r="C85" s="28"/>
      <c r="D85" s="29"/>
      <c r="E85" s="28"/>
      <c r="F85" s="28"/>
      <c r="G85" s="30">
        <f>SUM(G80:G84)</f>
        <v>2339</v>
      </c>
      <c r="H85" s="30">
        <f>SUM(H80:H84)</f>
        <v>196</v>
      </c>
      <c r="I85" s="30">
        <f>SUM(I80:I84)</f>
        <v>87</v>
      </c>
      <c r="J85" s="30">
        <f>SUM(J80:J84)</f>
        <v>2622</v>
      </c>
      <c r="K85" s="31"/>
      <c r="L85" s="30">
        <f t="shared" ref="L85:U85" si="126">SUM(L80:L84)</f>
        <v>101.5</v>
      </c>
      <c r="M85" s="30">
        <f t="shared" si="126"/>
        <v>298.57</v>
      </c>
      <c r="N85" s="30">
        <f t="shared" si="126"/>
        <v>252.09</v>
      </c>
      <c r="O85" s="30">
        <f t="shared" si="126"/>
        <v>3.5100000000000002</v>
      </c>
      <c r="P85" s="30">
        <f t="shared" si="126"/>
        <v>1391.8899999999999</v>
      </c>
      <c r="Q85" s="30">
        <f t="shared" si="126"/>
        <v>194</v>
      </c>
      <c r="R85" s="30">
        <f t="shared" si="126"/>
        <v>74.064000000000007</v>
      </c>
      <c r="S85" s="30">
        <f t="shared" si="126"/>
        <v>4.0000000000000001E-3</v>
      </c>
      <c r="T85" s="30">
        <f t="shared" si="126"/>
        <v>7.4319999999999995</v>
      </c>
      <c r="U85" s="30">
        <f t="shared" si="126"/>
        <v>2323.06</v>
      </c>
      <c r="V85" s="31"/>
      <c r="W85" s="30">
        <f>(L85+M85+N85+O85+P85)-G85</f>
        <v>-291.44000000000005</v>
      </c>
      <c r="X85" s="30">
        <f>Q85-H85</f>
        <v>-2</v>
      </c>
      <c r="Y85" s="30">
        <f>(R85+S85+T85)-I85</f>
        <v>-5.4999999999999858</v>
      </c>
      <c r="Z85" s="30">
        <f>U85-J85</f>
        <v>-298.94000000000005</v>
      </c>
      <c r="AA85" s="31"/>
      <c r="AB85" s="32">
        <f t="shared" si="122"/>
        <v>-0.12460025651988031</v>
      </c>
      <c r="AC85" s="32">
        <f t="shared" si="122"/>
        <v>-1.020408163265306E-2</v>
      </c>
      <c r="AD85" s="32">
        <f t="shared" si="122"/>
        <v>-6.3218390804597541E-2</v>
      </c>
      <c r="AE85" s="32">
        <f t="shared" si="122"/>
        <v>-0.11401220442410376</v>
      </c>
      <c r="AF85" s="31"/>
      <c r="AG85" s="33">
        <f>((2*(W85^2))/(G85+L85))^0.5</f>
        <v>8.3430481509019732</v>
      </c>
      <c r="AH85" s="31"/>
      <c r="AI85" s="18" t="str">
        <f>IF(((AE85^2)^0.5)&lt;=0.05,"Pass","Fail")</f>
        <v>Fail</v>
      </c>
      <c r="AJ85" s="34"/>
    </row>
    <row r="86" spans="1:41" x14ac:dyDescent="0.2">
      <c r="A86" s="27"/>
      <c r="B86" s="28"/>
      <c r="C86" s="28"/>
      <c r="D86" s="29"/>
      <c r="E86" s="28"/>
      <c r="F86" s="28"/>
      <c r="G86" s="35"/>
      <c r="H86" s="35"/>
      <c r="I86" s="35"/>
      <c r="J86" s="35"/>
      <c r="K86" s="31"/>
      <c r="L86" s="36">
        <f>L85/$U85</f>
        <v>4.3692371268929775E-2</v>
      </c>
      <c r="M86" s="36">
        <f t="shared" ref="M86:T86" si="127">M85/$U85</f>
        <v>0.12852444620457501</v>
      </c>
      <c r="N86" s="36">
        <f t="shared" si="127"/>
        <v>0.10851635343038923</v>
      </c>
      <c r="O86" s="36">
        <f t="shared" si="127"/>
        <v>1.5109381591521529E-3</v>
      </c>
      <c r="P86" s="36">
        <f t="shared" si="127"/>
        <v>0.59916231177843016</v>
      </c>
      <c r="Q86" s="36">
        <f t="shared" si="127"/>
        <v>8.3510542129777113E-2</v>
      </c>
      <c r="R86" s="36">
        <f t="shared" si="127"/>
        <v>3.1882086558246453E-2</v>
      </c>
      <c r="S86" s="36">
        <f t="shared" si="127"/>
        <v>1.7218668480366414E-6</v>
      </c>
      <c r="T86" s="36">
        <f t="shared" si="127"/>
        <v>3.1992286036520794E-3</v>
      </c>
      <c r="U86" s="35"/>
      <c r="V86" s="31"/>
      <c r="W86" s="35"/>
      <c r="X86" s="35"/>
      <c r="Y86" s="35"/>
      <c r="Z86" s="35"/>
      <c r="AA86" s="31"/>
      <c r="AB86" s="36"/>
      <c r="AC86" s="36"/>
      <c r="AD86" s="36"/>
      <c r="AE86" s="36"/>
      <c r="AF86" s="31"/>
      <c r="AG86" s="37"/>
      <c r="AH86" s="31"/>
      <c r="AI86" s="23"/>
      <c r="AJ86" s="31"/>
    </row>
    <row r="88" spans="1:41" x14ac:dyDescent="0.2">
      <c r="A88" s="7" t="s">
        <v>60</v>
      </c>
      <c r="B88" s="7"/>
      <c r="C88" s="7"/>
      <c r="D88" s="8"/>
      <c r="E88" s="7"/>
      <c r="F88" s="7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</row>
    <row r="89" spans="1:41" x14ac:dyDescent="0.2">
      <c r="A89" s="7" t="s">
        <v>53</v>
      </c>
      <c r="B89" s="7"/>
      <c r="C89" s="7"/>
      <c r="D89" s="8"/>
      <c r="E89" s="7"/>
      <c r="F89" s="7"/>
      <c r="G89" s="10" t="s">
        <v>2</v>
      </c>
      <c r="H89" s="10"/>
      <c r="I89" s="10"/>
      <c r="J89" s="10"/>
      <c r="K89" s="9"/>
      <c r="L89" s="11" t="s">
        <v>3</v>
      </c>
      <c r="M89" s="12"/>
      <c r="N89" s="12"/>
      <c r="O89" s="12"/>
      <c r="P89" s="12"/>
      <c r="Q89" s="12"/>
      <c r="R89" s="12"/>
      <c r="S89" s="12"/>
      <c r="T89" s="12"/>
      <c r="U89" s="13"/>
      <c r="V89" s="9"/>
      <c r="W89" s="10" t="s">
        <v>4</v>
      </c>
      <c r="X89" s="10"/>
      <c r="Y89" s="10"/>
      <c r="Z89" s="10"/>
      <c r="AA89" s="9"/>
      <c r="AB89" s="10" t="s">
        <v>5</v>
      </c>
      <c r="AC89" s="10"/>
      <c r="AD89" s="10"/>
      <c r="AE89" s="10"/>
      <c r="AF89" s="9"/>
      <c r="AG89" s="9"/>
      <c r="AH89" s="9"/>
      <c r="AI89" s="10" t="s">
        <v>6</v>
      </c>
      <c r="AJ89" s="10"/>
    </row>
    <row r="90" spans="1:41" x14ac:dyDescent="0.2">
      <c r="A90" s="14" t="s">
        <v>7</v>
      </c>
      <c r="B90" s="14" t="s">
        <v>8</v>
      </c>
      <c r="C90" s="14" t="s">
        <v>9</v>
      </c>
      <c r="D90" s="15" t="s">
        <v>10</v>
      </c>
      <c r="E90" s="14" t="s">
        <v>11</v>
      </c>
      <c r="F90" s="7" t="s">
        <v>12</v>
      </c>
      <c r="G90" s="16" t="s">
        <v>13</v>
      </c>
      <c r="H90" s="16" t="s">
        <v>14</v>
      </c>
      <c r="I90" s="16" t="s">
        <v>15</v>
      </c>
      <c r="J90" s="16" t="s">
        <v>16</v>
      </c>
      <c r="K90" s="9"/>
      <c r="L90" s="16" t="s">
        <v>17</v>
      </c>
      <c r="M90" s="16" t="s">
        <v>18</v>
      </c>
      <c r="N90" s="16" t="s">
        <v>19</v>
      </c>
      <c r="O90" s="16" t="s">
        <v>20</v>
      </c>
      <c r="P90" s="16" t="s">
        <v>21</v>
      </c>
      <c r="Q90" s="16" t="s">
        <v>14</v>
      </c>
      <c r="R90" s="16" t="s">
        <v>22</v>
      </c>
      <c r="S90" s="16" t="s">
        <v>23</v>
      </c>
      <c r="T90" s="16" t="s">
        <v>24</v>
      </c>
      <c r="U90" s="16" t="s">
        <v>25</v>
      </c>
      <c r="V90" s="9"/>
      <c r="W90" s="16" t="s">
        <v>13</v>
      </c>
      <c r="X90" s="16" t="s">
        <v>14</v>
      </c>
      <c r="Y90" s="16" t="s">
        <v>15</v>
      </c>
      <c r="Z90" s="16" t="s">
        <v>26</v>
      </c>
      <c r="AA90" s="9"/>
      <c r="AB90" s="16" t="s">
        <v>13</v>
      </c>
      <c r="AC90" s="16" t="s">
        <v>14</v>
      </c>
      <c r="AD90" s="16" t="s">
        <v>15</v>
      </c>
      <c r="AE90" s="16" t="s">
        <v>26</v>
      </c>
      <c r="AF90" s="9"/>
      <c r="AG90" s="16" t="s">
        <v>27</v>
      </c>
      <c r="AH90" s="9"/>
      <c r="AI90" s="16" t="s">
        <v>28</v>
      </c>
      <c r="AJ90" s="16" t="s">
        <v>29</v>
      </c>
      <c r="AK90" s="16" t="s">
        <v>30</v>
      </c>
      <c r="AL90" s="16" t="s">
        <v>31</v>
      </c>
      <c r="AM90" s="16" t="s">
        <v>32</v>
      </c>
    </row>
    <row r="91" spans="1:41" x14ac:dyDescent="0.2">
      <c r="A91" s="18">
        <v>51352</v>
      </c>
      <c r="B91" s="18">
        <v>53096</v>
      </c>
      <c r="C91" s="18"/>
      <c r="D91" s="19" t="s">
        <v>61</v>
      </c>
      <c r="E91" s="20" t="str">
        <f t="shared" ref="E91:E96" si="128">A91&amp;"_"&amp;B91&amp;"_"&amp;C91</f>
        <v>51352_53096_</v>
      </c>
      <c r="F91" s="21" t="s">
        <v>12</v>
      </c>
      <c r="G91" s="22">
        <v>182</v>
      </c>
      <c r="H91" s="22">
        <v>12</v>
      </c>
      <c r="I91" s="22">
        <v>3</v>
      </c>
      <c r="J91" s="22">
        <f>G91+H91+I91</f>
        <v>197</v>
      </c>
      <c r="K91" s="23"/>
      <c r="L91" s="22">
        <v>6.1</v>
      </c>
      <c r="M91" s="22">
        <v>15.25</v>
      </c>
      <c r="N91" s="22">
        <v>12.47</v>
      </c>
      <c r="O91" s="22">
        <v>0.15</v>
      </c>
      <c r="P91" s="22">
        <v>107.5</v>
      </c>
      <c r="Q91" s="22">
        <v>13.17</v>
      </c>
      <c r="R91" s="22">
        <v>3.2079999999999997</v>
      </c>
      <c r="S91" s="22">
        <v>0</v>
      </c>
      <c r="T91" s="22">
        <v>4.0000000000000001E-3</v>
      </c>
      <c r="U91" s="22">
        <f>L91+M91+N91+O91+P91+Q91+R91+S91+T91</f>
        <v>157.85199999999998</v>
      </c>
      <c r="V91" s="23"/>
      <c r="W91" s="22">
        <f>(L91+M91+N91+O91+P91)-G91</f>
        <v>-40.53</v>
      </c>
      <c r="X91" s="22">
        <f>Q91-H91</f>
        <v>1.17</v>
      </c>
      <c r="Y91" s="22">
        <f t="shared" ref="Y91:Y96" si="129">(R91+S91+T91)-I91</f>
        <v>0.21199999999999974</v>
      </c>
      <c r="Z91" s="22">
        <f>U91-J91</f>
        <v>-39.148000000000025</v>
      </c>
      <c r="AA91" s="23"/>
      <c r="AB91" s="24">
        <f>W91/G91</f>
        <v>-0.22269230769230769</v>
      </c>
      <c r="AC91" s="24">
        <f>X91/H91</f>
        <v>9.7499999999999989E-2</v>
      </c>
      <c r="AD91" s="24">
        <f>Y91/I91</f>
        <v>7.0666666666666586E-2</v>
      </c>
      <c r="AE91" s="24">
        <f>Z91/J91</f>
        <v>-0.19872081218274124</v>
      </c>
      <c r="AF91" s="23"/>
      <c r="AG91" s="25">
        <f>((2*(Z91^2))/(J91+U91))^0.5</f>
        <v>2.9390092221175883</v>
      </c>
      <c r="AH91" s="23"/>
      <c r="AI91" s="18" t="str">
        <f>IF(J91&lt;700,IF(((Z91^2)^0.5)&lt;=100,"Pass","Fail"),IF(J91&lt;2700,IF(((AE91^2)^0.5)&lt;=0.15,"Pass","Fail"),IF(Z91&lt;400,"Pass","Fail")))</f>
        <v>Pass</v>
      </c>
      <c r="AJ91" s="18" t="str">
        <f>IF(AG91&lt;=5,"Pass","Fail")</f>
        <v>Pass</v>
      </c>
      <c r="AK91" s="18" t="str">
        <f t="shared" ref="AK91:AK96" si="130">IF(AG91&lt;=10,"Pass","Fail")</f>
        <v>Pass</v>
      </c>
      <c r="AL91" s="18" t="str">
        <f t="shared" ref="AL91:AL96" si="131">IF(AG91&lt;=7,"Pass","Fail")</f>
        <v>Pass</v>
      </c>
      <c r="AM91" s="18" t="str">
        <f t="shared" ref="AM91:AM96" si="132">IF(AG91&gt;10,"Yes","No")</f>
        <v>No</v>
      </c>
      <c r="AN91" s="26"/>
      <c r="AO91" s="26"/>
    </row>
    <row r="92" spans="1:41" x14ac:dyDescent="0.2">
      <c r="A92" s="18">
        <v>52766</v>
      </c>
      <c r="B92" s="18">
        <v>50049</v>
      </c>
      <c r="C92" s="18"/>
      <c r="D92" s="19" t="s">
        <v>62</v>
      </c>
      <c r="E92" s="20" t="str">
        <f t="shared" si="128"/>
        <v>52766_50049_</v>
      </c>
      <c r="F92" s="21" t="s">
        <v>12</v>
      </c>
      <c r="G92" s="22">
        <v>429</v>
      </c>
      <c r="H92" s="22">
        <v>44</v>
      </c>
      <c r="I92" s="22">
        <v>65</v>
      </c>
      <c r="J92" s="22">
        <f t="shared" ref="J92:J96" si="133">G92+H92+I92</f>
        <v>538</v>
      </c>
      <c r="K92" s="23"/>
      <c r="L92" s="22">
        <v>6.56</v>
      </c>
      <c r="M92" s="22">
        <v>40.51</v>
      </c>
      <c r="N92" s="22">
        <v>189.47</v>
      </c>
      <c r="O92" s="22">
        <v>0.51</v>
      </c>
      <c r="P92" s="22">
        <v>278.69</v>
      </c>
      <c r="Q92" s="22">
        <v>44.07</v>
      </c>
      <c r="R92" s="22">
        <v>62.844000000000008</v>
      </c>
      <c r="S92" s="22">
        <v>0</v>
      </c>
      <c r="T92" s="22">
        <v>4.2439999999999998</v>
      </c>
      <c r="U92" s="22">
        <f t="shared" ref="U92:U96" si="134">L92+M92+N92+O92+P92+Q92+R92+S92+T92</f>
        <v>626.89800000000014</v>
      </c>
      <c r="V92" s="23"/>
      <c r="W92" s="22">
        <f t="shared" ref="W92:W96" si="135">(L92+M92+N92+O92+P92)-G92</f>
        <v>86.740000000000009</v>
      </c>
      <c r="X92" s="22">
        <f t="shared" ref="X92:X96" si="136">Q92-H92</f>
        <v>7.0000000000000284E-2</v>
      </c>
      <c r="Y92" s="22">
        <f t="shared" si="129"/>
        <v>2.0880000000000081</v>
      </c>
      <c r="Z92" s="22">
        <f t="shared" ref="Z92:Z96" si="137">U92-J92</f>
        <v>88.898000000000138</v>
      </c>
      <c r="AA92" s="23"/>
      <c r="AB92" s="24">
        <f t="shared" ref="AB92:AE97" si="138">W92/G92</f>
        <v>0.2021911421911422</v>
      </c>
      <c r="AC92" s="24">
        <f t="shared" si="138"/>
        <v>1.5909090909090975E-3</v>
      </c>
      <c r="AD92" s="24">
        <f t="shared" si="138"/>
        <v>3.2123076923077046E-2</v>
      </c>
      <c r="AE92" s="24">
        <f t="shared" si="138"/>
        <v>0.16523791821561365</v>
      </c>
      <c r="AF92" s="23"/>
      <c r="AG92" s="25">
        <f t="shared" ref="AG92:AG96" si="139">((2*(Z92^2))/(J92+U92))^0.5</f>
        <v>3.6835200528769736</v>
      </c>
      <c r="AH92" s="23"/>
      <c r="AI92" s="18" t="str">
        <f t="shared" ref="AI92:AI96" si="140">IF(J92&lt;700,IF(((Z92^2)^0.5)&lt;=100,"Pass","Fail"),IF(J92&lt;2700,IF(((AE92^2)^0.5)&lt;=0.15,"Pass","Fail"),IF(Z92&lt;400,"Pass","Fail")))</f>
        <v>Pass</v>
      </c>
      <c r="AJ92" s="18" t="str">
        <f t="shared" ref="AJ92:AJ96" si="141">IF(AG92&lt;=5,"Pass","Fail")</f>
        <v>Pass</v>
      </c>
      <c r="AK92" s="18" t="str">
        <f t="shared" si="130"/>
        <v>Pass</v>
      </c>
      <c r="AL92" s="18" t="str">
        <f t="shared" si="131"/>
        <v>Pass</v>
      </c>
      <c r="AM92" s="18" t="str">
        <f t="shared" si="132"/>
        <v>No</v>
      </c>
      <c r="AN92" s="26"/>
      <c r="AO92" s="26"/>
    </row>
    <row r="93" spans="1:41" x14ac:dyDescent="0.2">
      <c r="A93" s="18">
        <v>52392</v>
      </c>
      <c r="B93" s="18">
        <v>52694</v>
      </c>
      <c r="C93" s="18"/>
      <c r="D93" s="19" t="s">
        <v>63</v>
      </c>
      <c r="E93" s="20" t="str">
        <f t="shared" si="128"/>
        <v>52392_52694_</v>
      </c>
      <c r="F93" s="21" t="s">
        <v>12</v>
      </c>
      <c r="G93" s="22">
        <v>313</v>
      </c>
      <c r="H93" s="22">
        <v>30</v>
      </c>
      <c r="I93" s="22">
        <v>26</v>
      </c>
      <c r="J93" s="22">
        <f t="shared" si="133"/>
        <v>369</v>
      </c>
      <c r="K93" s="23"/>
      <c r="L93" s="22">
        <v>3.44</v>
      </c>
      <c r="M93" s="22">
        <v>26.2</v>
      </c>
      <c r="N93" s="22">
        <v>142.61000000000001</v>
      </c>
      <c r="O93" s="22">
        <v>0.32</v>
      </c>
      <c r="P93" s="22">
        <v>179.69</v>
      </c>
      <c r="Q93" s="22">
        <v>30.06</v>
      </c>
      <c r="R93" s="22">
        <v>28.624000000000002</v>
      </c>
      <c r="S93" s="22">
        <v>0</v>
      </c>
      <c r="T93" s="22">
        <v>5.5</v>
      </c>
      <c r="U93" s="22">
        <f t="shared" si="134"/>
        <v>416.44400000000002</v>
      </c>
      <c r="V93" s="23"/>
      <c r="W93" s="22">
        <f t="shared" si="135"/>
        <v>39.259999999999991</v>
      </c>
      <c r="X93" s="22">
        <f t="shared" si="136"/>
        <v>5.9999999999998721E-2</v>
      </c>
      <c r="Y93" s="22">
        <f t="shared" si="129"/>
        <v>8.1240000000000023</v>
      </c>
      <c r="Z93" s="22">
        <f t="shared" si="137"/>
        <v>47.444000000000017</v>
      </c>
      <c r="AA93" s="23"/>
      <c r="AB93" s="24">
        <f t="shared" si="138"/>
        <v>0.12543130990415333</v>
      </c>
      <c r="AC93" s="24">
        <f t="shared" si="138"/>
        <v>1.9999999999999575E-3</v>
      </c>
      <c r="AD93" s="24">
        <f t="shared" si="138"/>
        <v>0.31246153846153857</v>
      </c>
      <c r="AE93" s="24">
        <f t="shared" si="138"/>
        <v>0.12857452574525749</v>
      </c>
      <c r="AF93" s="23"/>
      <c r="AG93" s="25">
        <f t="shared" si="139"/>
        <v>2.3940801280885311</v>
      </c>
      <c r="AH93" s="23"/>
      <c r="AI93" s="18" t="str">
        <f t="shared" si="140"/>
        <v>Pass</v>
      </c>
      <c r="AJ93" s="18" t="str">
        <f t="shared" si="141"/>
        <v>Pass</v>
      </c>
      <c r="AK93" s="18" t="str">
        <f t="shared" si="130"/>
        <v>Pass</v>
      </c>
      <c r="AL93" s="18" t="str">
        <f t="shared" si="131"/>
        <v>Pass</v>
      </c>
      <c r="AM93" s="18" t="str">
        <f t="shared" si="132"/>
        <v>No</v>
      </c>
      <c r="AN93" s="26"/>
      <c r="AO93" s="26"/>
    </row>
    <row r="94" spans="1:41" x14ac:dyDescent="0.2">
      <c r="A94" s="18">
        <v>50860</v>
      </c>
      <c r="B94" s="18">
        <v>51378</v>
      </c>
      <c r="C94" s="18"/>
      <c r="D94" s="19" t="s">
        <v>64</v>
      </c>
      <c r="E94" s="20" t="str">
        <f t="shared" si="128"/>
        <v>50860_51378_</v>
      </c>
      <c r="F94" s="21" t="s">
        <v>12</v>
      </c>
      <c r="G94" s="22">
        <v>185</v>
      </c>
      <c r="H94" s="22">
        <v>19</v>
      </c>
      <c r="I94" s="22">
        <v>15</v>
      </c>
      <c r="J94" s="22">
        <f t="shared" si="133"/>
        <v>219</v>
      </c>
      <c r="K94" s="23"/>
      <c r="L94" s="22">
        <v>6.76</v>
      </c>
      <c r="M94" s="22">
        <v>29.43</v>
      </c>
      <c r="N94" s="22">
        <v>22.01</v>
      </c>
      <c r="O94" s="22">
        <v>0.48</v>
      </c>
      <c r="P94" s="22">
        <v>124.88</v>
      </c>
      <c r="Q94" s="22">
        <v>16.170000000000002</v>
      </c>
      <c r="R94" s="22">
        <v>6.8000000000000005E-2</v>
      </c>
      <c r="S94" s="22">
        <v>0</v>
      </c>
      <c r="T94" s="22">
        <v>8.0000000000000002E-3</v>
      </c>
      <c r="U94" s="22">
        <f t="shared" si="134"/>
        <v>199.80600000000004</v>
      </c>
      <c r="V94" s="23"/>
      <c r="W94" s="22">
        <f t="shared" si="135"/>
        <v>-1.4399999999999977</v>
      </c>
      <c r="X94" s="22">
        <f t="shared" si="136"/>
        <v>-2.8299999999999983</v>
      </c>
      <c r="Y94" s="22">
        <f t="shared" si="129"/>
        <v>-14.923999999999999</v>
      </c>
      <c r="Z94" s="22">
        <f t="shared" si="137"/>
        <v>-19.19399999999996</v>
      </c>
      <c r="AA94" s="23"/>
      <c r="AB94" s="24">
        <f t="shared" si="138"/>
        <v>-7.7837837837837712E-3</v>
      </c>
      <c r="AC94" s="24">
        <f t="shared" si="138"/>
        <v>-0.14894736842105255</v>
      </c>
      <c r="AD94" s="24">
        <f t="shared" si="138"/>
        <v>-0.99493333333333334</v>
      </c>
      <c r="AE94" s="24">
        <f t="shared" si="138"/>
        <v>-8.7643835616438168E-2</v>
      </c>
      <c r="AF94" s="23"/>
      <c r="AG94" s="25">
        <f t="shared" si="139"/>
        <v>1.3263985572832675</v>
      </c>
      <c r="AH94" s="23"/>
      <c r="AI94" s="18" t="str">
        <f t="shared" si="140"/>
        <v>Pass</v>
      </c>
      <c r="AJ94" s="18" t="str">
        <f t="shared" si="141"/>
        <v>Pass</v>
      </c>
      <c r="AK94" s="18" t="str">
        <f t="shared" si="130"/>
        <v>Pass</v>
      </c>
      <c r="AL94" s="18" t="str">
        <f t="shared" si="131"/>
        <v>Pass</v>
      </c>
      <c r="AM94" s="18" t="str">
        <f t="shared" si="132"/>
        <v>No</v>
      </c>
      <c r="AN94" s="26"/>
      <c r="AO94" s="26"/>
    </row>
    <row r="95" spans="1:41" x14ac:dyDescent="0.2">
      <c r="A95" s="18">
        <v>51389</v>
      </c>
      <c r="B95" s="18">
        <v>51390</v>
      </c>
      <c r="C95" s="18"/>
      <c r="D95" s="19" t="s">
        <v>65</v>
      </c>
      <c r="E95" s="20" t="str">
        <f t="shared" si="128"/>
        <v>51389_51390_</v>
      </c>
      <c r="F95" s="21" t="s">
        <v>12</v>
      </c>
      <c r="G95" s="22">
        <v>353</v>
      </c>
      <c r="H95" s="22">
        <v>41</v>
      </c>
      <c r="I95" s="22">
        <v>13</v>
      </c>
      <c r="J95" s="22">
        <f t="shared" si="133"/>
        <v>407</v>
      </c>
      <c r="K95" s="23"/>
      <c r="L95" s="22">
        <v>11.94</v>
      </c>
      <c r="M95" s="22">
        <v>50</v>
      </c>
      <c r="N95" s="22">
        <v>45.13</v>
      </c>
      <c r="O95" s="22">
        <v>0.83</v>
      </c>
      <c r="P95" s="22">
        <v>272.70999999999998</v>
      </c>
      <c r="Q95" s="22">
        <v>41.4</v>
      </c>
      <c r="R95" s="22">
        <v>30.263999999999999</v>
      </c>
      <c r="S95" s="22">
        <v>0.124</v>
      </c>
      <c r="T95" s="22">
        <v>0.79200000000000004</v>
      </c>
      <c r="U95" s="22">
        <f t="shared" si="134"/>
        <v>453.18999999999994</v>
      </c>
      <c r="V95" s="23"/>
      <c r="W95" s="22">
        <f t="shared" si="135"/>
        <v>27.609999999999957</v>
      </c>
      <c r="X95" s="22">
        <f t="shared" si="136"/>
        <v>0.39999999999999858</v>
      </c>
      <c r="Y95" s="22">
        <f t="shared" si="129"/>
        <v>18.18</v>
      </c>
      <c r="Z95" s="22">
        <f t="shared" si="137"/>
        <v>46.189999999999941</v>
      </c>
      <c r="AA95" s="23"/>
      <c r="AB95" s="24">
        <f t="shared" si="138"/>
        <v>7.8215297450424812E-2</v>
      </c>
      <c r="AC95" s="24">
        <f t="shared" si="138"/>
        <v>9.7560975609755751E-3</v>
      </c>
      <c r="AD95" s="24">
        <f t="shared" si="138"/>
        <v>1.3984615384615384</v>
      </c>
      <c r="AE95" s="24">
        <f t="shared" si="138"/>
        <v>0.11348894348894334</v>
      </c>
      <c r="AF95" s="23"/>
      <c r="AG95" s="25">
        <f t="shared" si="139"/>
        <v>2.2272335775764578</v>
      </c>
      <c r="AH95" s="23"/>
      <c r="AI95" s="18" t="str">
        <f t="shared" si="140"/>
        <v>Pass</v>
      </c>
      <c r="AJ95" s="18" t="str">
        <f t="shared" si="141"/>
        <v>Pass</v>
      </c>
      <c r="AK95" s="18" t="str">
        <f t="shared" si="130"/>
        <v>Pass</v>
      </c>
      <c r="AL95" s="18" t="str">
        <f t="shared" si="131"/>
        <v>Pass</v>
      </c>
      <c r="AM95" s="18" t="str">
        <f t="shared" si="132"/>
        <v>No</v>
      </c>
      <c r="AN95" s="26"/>
      <c r="AO95" s="26"/>
    </row>
    <row r="96" spans="1:41" x14ac:dyDescent="0.2">
      <c r="A96" s="18">
        <v>50137</v>
      </c>
      <c r="B96" s="18">
        <v>51065</v>
      </c>
      <c r="C96" s="18"/>
      <c r="D96" s="19" t="s">
        <v>58</v>
      </c>
      <c r="E96" s="20" t="str">
        <f t="shared" si="128"/>
        <v>50137_51065_</v>
      </c>
      <c r="F96" s="21" t="s">
        <v>12</v>
      </c>
      <c r="G96" s="22">
        <v>234</v>
      </c>
      <c r="H96" s="22">
        <v>36</v>
      </c>
      <c r="I96" s="22">
        <v>12</v>
      </c>
      <c r="J96" s="22">
        <f t="shared" si="133"/>
        <v>282</v>
      </c>
      <c r="K96" s="23"/>
      <c r="L96" s="22">
        <v>7.82</v>
      </c>
      <c r="M96" s="22">
        <v>28.67</v>
      </c>
      <c r="N96" s="22">
        <v>30.65</v>
      </c>
      <c r="O96" s="22">
        <v>0.61</v>
      </c>
      <c r="P96" s="22">
        <v>168.19</v>
      </c>
      <c r="Q96" s="22">
        <v>36.119999999999997</v>
      </c>
      <c r="R96" s="22">
        <v>12.64</v>
      </c>
      <c r="S96" s="22">
        <v>0</v>
      </c>
      <c r="T96" s="22">
        <v>0.27599999999999997</v>
      </c>
      <c r="U96" s="22">
        <f t="shared" si="134"/>
        <v>284.976</v>
      </c>
      <c r="V96" s="23"/>
      <c r="W96" s="22">
        <f t="shared" si="135"/>
        <v>1.9399999999999977</v>
      </c>
      <c r="X96" s="22">
        <f t="shared" si="136"/>
        <v>0.11999999999999744</v>
      </c>
      <c r="Y96" s="22">
        <f t="shared" si="129"/>
        <v>0.91600000000000037</v>
      </c>
      <c r="Z96" s="22">
        <f t="shared" si="137"/>
        <v>2.9759999999999991</v>
      </c>
      <c r="AA96" s="23"/>
      <c r="AB96" s="24">
        <f t="shared" si="138"/>
        <v>8.2905982905982813E-3</v>
      </c>
      <c r="AC96" s="24">
        <f t="shared" si="138"/>
        <v>3.3333333333332624E-3</v>
      </c>
      <c r="AD96" s="24">
        <f t="shared" si="138"/>
        <v>7.6333333333333364E-2</v>
      </c>
      <c r="AE96" s="24">
        <f t="shared" si="138"/>
        <v>1.0553191489361699E-2</v>
      </c>
      <c r="AF96" s="23"/>
      <c r="AG96" s="25">
        <f t="shared" si="139"/>
        <v>0.17675250881817334</v>
      </c>
      <c r="AH96" s="23"/>
      <c r="AI96" s="18" t="str">
        <f t="shared" si="140"/>
        <v>Pass</v>
      </c>
      <c r="AJ96" s="18" t="str">
        <f t="shared" si="141"/>
        <v>Pass</v>
      </c>
      <c r="AK96" s="18" t="str">
        <f t="shared" si="130"/>
        <v>Pass</v>
      </c>
      <c r="AL96" s="18" t="str">
        <f t="shared" si="131"/>
        <v>Pass</v>
      </c>
      <c r="AM96" s="18" t="str">
        <f t="shared" si="132"/>
        <v>No</v>
      </c>
      <c r="AN96" s="26"/>
      <c r="AO96" s="26"/>
    </row>
    <row r="97" spans="1:41" x14ac:dyDescent="0.2">
      <c r="A97" s="27" t="s">
        <v>38</v>
      </c>
      <c r="B97" s="28"/>
      <c r="C97" s="28"/>
      <c r="D97" s="29"/>
      <c r="E97" s="28"/>
      <c r="F97" s="28"/>
      <c r="G97" s="30">
        <f>SUM(G91:G96)</f>
        <v>1696</v>
      </c>
      <c r="H97" s="30">
        <f>SUM(H91:H96)</f>
        <v>182</v>
      </c>
      <c r="I97" s="30">
        <f>SUM(I91:I96)</f>
        <v>134</v>
      </c>
      <c r="J97" s="30">
        <f>SUM(J91:J96)</f>
        <v>2012</v>
      </c>
      <c r="K97" s="31"/>
      <c r="L97" s="30">
        <f t="shared" ref="L97:U97" si="142">SUM(L91:L96)</f>
        <v>42.62</v>
      </c>
      <c r="M97" s="30">
        <f t="shared" si="142"/>
        <v>190.06</v>
      </c>
      <c r="N97" s="30">
        <f t="shared" si="142"/>
        <v>442.34</v>
      </c>
      <c r="O97" s="30">
        <f t="shared" si="142"/>
        <v>2.9</v>
      </c>
      <c r="P97" s="30">
        <f t="shared" si="142"/>
        <v>1131.6600000000001</v>
      </c>
      <c r="Q97" s="30">
        <f t="shared" si="142"/>
        <v>180.99</v>
      </c>
      <c r="R97" s="30">
        <f t="shared" si="142"/>
        <v>137.64800000000002</v>
      </c>
      <c r="S97" s="30">
        <f t="shared" si="142"/>
        <v>0.124</v>
      </c>
      <c r="T97" s="30">
        <f t="shared" si="142"/>
        <v>10.823999999999998</v>
      </c>
      <c r="U97" s="30">
        <f t="shared" si="142"/>
        <v>2139.1660000000002</v>
      </c>
      <c r="V97" s="31"/>
      <c r="W97" s="30">
        <f>(L97+M97+N97+O97+P97)-G97</f>
        <v>113.57999999999993</v>
      </c>
      <c r="X97" s="30">
        <f>Q97-H97</f>
        <v>-1.0099999999999909</v>
      </c>
      <c r="Y97" s="30">
        <f>(R97+S97+T97)-I97</f>
        <v>14.596000000000004</v>
      </c>
      <c r="Z97" s="30">
        <f>U97-J97</f>
        <v>127.16600000000017</v>
      </c>
      <c r="AA97" s="31"/>
      <c r="AB97" s="32">
        <f t="shared" si="138"/>
        <v>6.6969339622641469E-2</v>
      </c>
      <c r="AC97" s="32">
        <f t="shared" si="138"/>
        <v>-5.5494505494504999E-3</v>
      </c>
      <c r="AD97" s="32">
        <f t="shared" si="138"/>
        <v>0.10892537313432839</v>
      </c>
      <c r="AE97" s="32">
        <f t="shared" si="138"/>
        <v>6.3203777335984174E-2</v>
      </c>
      <c r="AF97" s="31"/>
      <c r="AG97" s="33">
        <f>((2*(Z97^2))/(J97+U97))^0.5</f>
        <v>2.791264282521809</v>
      </c>
      <c r="AH97" s="31"/>
      <c r="AI97" s="18" t="str">
        <f>IF(((AE97^2)^0.5)&lt;=0.05,"Pass","Fail")</f>
        <v>Fail</v>
      </c>
      <c r="AJ97" s="34"/>
    </row>
    <row r="98" spans="1:41" x14ac:dyDescent="0.2">
      <c r="A98" s="27"/>
      <c r="B98" s="28"/>
      <c r="C98" s="28"/>
      <c r="D98" s="29"/>
      <c r="E98" s="28"/>
      <c r="F98" s="28"/>
      <c r="G98" s="35"/>
      <c r="H98" s="35"/>
      <c r="I98" s="35"/>
      <c r="J98" s="35"/>
      <c r="K98" s="31"/>
      <c r="L98" s="36">
        <f t="shared" ref="L98:T98" si="143">L97/$U97</f>
        <v>1.9923652488867155E-2</v>
      </c>
      <c r="M98" s="36">
        <f t="shared" si="143"/>
        <v>8.8847709808401953E-2</v>
      </c>
      <c r="N98" s="36">
        <f t="shared" si="143"/>
        <v>0.20678152139665643</v>
      </c>
      <c r="O98" s="36">
        <f t="shared" si="143"/>
        <v>1.3556685175437528E-3</v>
      </c>
      <c r="P98" s="36">
        <f t="shared" si="143"/>
        <v>0.52901925329778055</v>
      </c>
      <c r="Q98" s="36">
        <f t="shared" si="143"/>
        <v>8.460773965180822E-2</v>
      </c>
      <c r="R98" s="36">
        <f t="shared" si="143"/>
        <v>6.4346572449262937E-2</v>
      </c>
      <c r="S98" s="36">
        <f t="shared" si="143"/>
        <v>5.7966515922560472E-5</v>
      </c>
      <c r="T98" s="36">
        <f t="shared" si="143"/>
        <v>5.0599158737564065E-3</v>
      </c>
      <c r="U98" s="35"/>
      <c r="V98" s="31"/>
      <c r="W98" s="35"/>
      <c r="X98" s="35"/>
      <c r="Y98" s="35"/>
      <c r="Z98" s="35"/>
      <c r="AA98" s="31"/>
      <c r="AB98" s="36"/>
      <c r="AC98" s="36"/>
      <c r="AD98" s="36"/>
      <c r="AE98" s="36"/>
      <c r="AF98" s="31"/>
      <c r="AG98" s="37"/>
      <c r="AH98" s="31"/>
      <c r="AI98" s="23"/>
      <c r="AJ98" s="31"/>
    </row>
    <row r="100" spans="1:41" x14ac:dyDescent="0.2">
      <c r="A100" s="7" t="s">
        <v>60</v>
      </c>
      <c r="B100" s="7"/>
      <c r="C100" s="7"/>
      <c r="D100" s="8"/>
      <c r="E100" s="7"/>
      <c r="F100" s="7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</row>
    <row r="101" spans="1:41" x14ac:dyDescent="0.2">
      <c r="A101" s="7" t="s">
        <v>59</v>
      </c>
      <c r="B101" s="7"/>
      <c r="C101" s="7"/>
      <c r="D101" s="8"/>
      <c r="E101" s="7"/>
      <c r="F101" s="7"/>
      <c r="G101" s="10" t="s">
        <v>2</v>
      </c>
      <c r="H101" s="10"/>
      <c r="I101" s="10"/>
      <c r="J101" s="10"/>
      <c r="K101" s="9"/>
      <c r="L101" s="11" t="s">
        <v>3</v>
      </c>
      <c r="M101" s="12"/>
      <c r="N101" s="12"/>
      <c r="O101" s="12"/>
      <c r="P101" s="12"/>
      <c r="Q101" s="12"/>
      <c r="R101" s="12"/>
      <c r="S101" s="12"/>
      <c r="T101" s="12"/>
      <c r="U101" s="13"/>
      <c r="V101" s="9"/>
      <c r="W101" s="10" t="s">
        <v>4</v>
      </c>
      <c r="X101" s="10"/>
      <c r="Y101" s="10"/>
      <c r="Z101" s="10"/>
      <c r="AA101" s="9"/>
      <c r="AB101" s="10" t="s">
        <v>5</v>
      </c>
      <c r="AC101" s="10"/>
      <c r="AD101" s="10"/>
      <c r="AE101" s="10"/>
      <c r="AF101" s="9"/>
      <c r="AG101" s="9"/>
      <c r="AH101" s="9"/>
      <c r="AI101" s="10" t="s">
        <v>6</v>
      </c>
      <c r="AJ101" s="10"/>
    </row>
    <row r="102" spans="1:41" x14ac:dyDescent="0.2">
      <c r="A102" s="14" t="s">
        <v>7</v>
      </c>
      <c r="B102" s="14" t="s">
        <v>8</v>
      </c>
      <c r="C102" s="14" t="s">
        <v>9</v>
      </c>
      <c r="D102" s="15" t="s">
        <v>10</v>
      </c>
      <c r="E102" s="14" t="s">
        <v>11</v>
      </c>
      <c r="F102" s="7" t="s">
        <v>12</v>
      </c>
      <c r="G102" s="16" t="s">
        <v>13</v>
      </c>
      <c r="H102" s="16" t="s">
        <v>14</v>
      </c>
      <c r="I102" s="16" t="s">
        <v>15</v>
      </c>
      <c r="J102" s="16" t="s">
        <v>16</v>
      </c>
      <c r="K102" s="9"/>
      <c r="L102" s="16" t="s">
        <v>17</v>
      </c>
      <c r="M102" s="16" t="s">
        <v>18</v>
      </c>
      <c r="N102" s="16" t="s">
        <v>19</v>
      </c>
      <c r="O102" s="16" t="s">
        <v>20</v>
      </c>
      <c r="P102" s="16" t="s">
        <v>21</v>
      </c>
      <c r="Q102" s="16" t="s">
        <v>14</v>
      </c>
      <c r="R102" s="16" t="s">
        <v>22</v>
      </c>
      <c r="S102" s="16" t="s">
        <v>23</v>
      </c>
      <c r="T102" s="16" t="s">
        <v>24</v>
      </c>
      <c r="U102" s="16" t="s">
        <v>25</v>
      </c>
      <c r="V102" s="9"/>
      <c r="W102" s="16" t="s">
        <v>13</v>
      </c>
      <c r="X102" s="16" t="s">
        <v>14</v>
      </c>
      <c r="Y102" s="16" t="s">
        <v>15</v>
      </c>
      <c r="Z102" s="16" t="s">
        <v>26</v>
      </c>
      <c r="AA102" s="9"/>
      <c r="AB102" s="16" t="s">
        <v>13</v>
      </c>
      <c r="AC102" s="16" t="s">
        <v>14</v>
      </c>
      <c r="AD102" s="16" t="s">
        <v>15</v>
      </c>
      <c r="AE102" s="16" t="s">
        <v>26</v>
      </c>
      <c r="AF102" s="9"/>
      <c r="AG102" s="16" t="s">
        <v>27</v>
      </c>
      <c r="AH102" s="9"/>
      <c r="AI102" s="16" t="s">
        <v>28</v>
      </c>
      <c r="AJ102" s="16" t="s">
        <v>29</v>
      </c>
      <c r="AK102" s="16" t="s">
        <v>30</v>
      </c>
      <c r="AL102" s="16" t="s">
        <v>31</v>
      </c>
      <c r="AM102" s="16" t="s">
        <v>32</v>
      </c>
    </row>
    <row r="103" spans="1:41" x14ac:dyDescent="0.2">
      <c r="A103" s="18">
        <v>53096</v>
      </c>
      <c r="B103" s="18">
        <v>51352</v>
      </c>
      <c r="C103" s="18"/>
      <c r="D103" s="19" t="s">
        <v>61</v>
      </c>
      <c r="E103" s="20" t="str">
        <f t="shared" ref="E103:E108" si="144">A103&amp;"_"&amp;B103&amp;"_"&amp;C103</f>
        <v>53096_51352_</v>
      </c>
      <c r="F103" s="21" t="s">
        <v>12</v>
      </c>
      <c r="G103" s="22">
        <v>214</v>
      </c>
      <c r="H103" s="22">
        <v>14</v>
      </c>
      <c r="I103" s="22">
        <v>3</v>
      </c>
      <c r="J103" s="22">
        <f>G103+H103+I103</f>
        <v>231</v>
      </c>
      <c r="K103" s="23"/>
      <c r="L103" s="22">
        <v>7.55</v>
      </c>
      <c r="M103" s="22">
        <v>29.21</v>
      </c>
      <c r="N103" s="22">
        <v>18.03</v>
      </c>
      <c r="O103" s="22">
        <v>0.36</v>
      </c>
      <c r="P103" s="22">
        <v>131.62</v>
      </c>
      <c r="Q103" s="22">
        <v>16.84</v>
      </c>
      <c r="R103" s="22">
        <v>2.008</v>
      </c>
      <c r="S103" s="22">
        <v>0</v>
      </c>
      <c r="T103" s="22">
        <v>4.0000000000000001E-3</v>
      </c>
      <c r="U103" s="22">
        <f>L103+M103+N103+O103+P103+Q103+R103+S103+T103</f>
        <v>205.62200000000001</v>
      </c>
      <c r="V103" s="23"/>
      <c r="W103" s="22">
        <f>(L103+M103+N103+O103+P103)-G103</f>
        <v>-27.22999999999999</v>
      </c>
      <c r="X103" s="22">
        <f>Q103-H103</f>
        <v>2.84</v>
      </c>
      <c r="Y103" s="22">
        <f t="shared" ref="Y103:Y108" si="145">(R103+S103+T103)-I103</f>
        <v>-0.98799999999999999</v>
      </c>
      <c r="Z103" s="22">
        <f>U103-J103</f>
        <v>-25.377999999999986</v>
      </c>
      <c r="AA103" s="23"/>
      <c r="AB103" s="24">
        <f>W103/G103</f>
        <v>-0.12724299065420555</v>
      </c>
      <c r="AC103" s="24">
        <f>X103/H103</f>
        <v>0.20285714285714285</v>
      </c>
      <c r="AD103" s="24">
        <f>Y103/I103</f>
        <v>-0.32933333333333331</v>
      </c>
      <c r="AE103" s="24">
        <f>Z103/J103</f>
        <v>-0.1098614718614718</v>
      </c>
      <c r="AF103" s="23"/>
      <c r="AG103" s="25">
        <f>((2*(Z103^2))/(J103+U103))^0.5</f>
        <v>1.7175903188828832</v>
      </c>
      <c r="AH103" s="23"/>
      <c r="AI103" s="18" t="str">
        <f>IF(J103&lt;700,IF(((Z103^2)^0.5)&lt;=100,"Pass","Fail"),IF(J103&lt;2700,IF(((AE103^2)^0.5)&lt;=0.15,"Pass","Fail"),IF(Z103&lt;400,"Pass","Fail")))</f>
        <v>Pass</v>
      </c>
      <c r="AJ103" s="18" t="str">
        <f>IF(AG103&lt;=5,"Pass","Fail")</f>
        <v>Pass</v>
      </c>
      <c r="AK103" s="18" t="str">
        <f t="shared" ref="AK103:AK108" si="146">IF(AG103&lt;=10,"Pass","Fail")</f>
        <v>Pass</v>
      </c>
      <c r="AL103" s="18" t="str">
        <f t="shared" ref="AL103:AL108" si="147">IF(AG103&lt;=7,"Pass","Fail")</f>
        <v>Pass</v>
      </c>
      <c r="AM103" s="18" t="str">
        <f t="shared" ref="AM103:AM108" si="148">IF(AG103&gt;10,"Yes","No")</f>
        <v>No</v>
      </c>
      <c r="AN103" s="26"/>
      <c r="AO103" s="26"/>
    </row>
    <row r="104" spans="1:41" x14ac:dyDescent="0.2">
      <c r="A104" s="18">
        <v>50043</v>
      </c>
      <c r="B104" s="18">
        <v>51372</v>
      </c>
      <c r="C104" s="18"/>
      <c r="D104" s="19" t="s">
        <v>62</v>
      </c>
      <c r="E104" s="20" t="str">
        <f t="shared" si="144"/>
        <v>50043_51372_</v>
      </c>
      <c r="F104" s="21" t="s">
        <v>12</v>
      </c>
      <c r="G104" s="22">
        <v>550</v>
      </c>
      <c r="H104" s="22">
        <v>76</v>
      </c>
      <c r="I104" s="22">
        <v>25</v>
      </c>
      <c r="J104" s="22">
        <f t="shared" ref="J104:J108" si="149">G104+H104+I104</f>
        <v>651</v>
      </c>
      <c r="K104" s="23"/>
      <c r="L104" s="22">
        <v>6.81</v>
      </c>
      <c r="M104" s="22">
        <v>77.959999999999994</v>
      </c>
      <c r="N104" s="22">
        <v>227.78</v>
      </c>
      <c r="O104" s="22">
        <v>0.84</v>
      </c>
      <c r="P104" s="22">
        <v>316.58999999999997</v>
      </c>
      <c r="Q104" s="22">
        <v>76.34</v>
      </c>
      <c r="R104" s="22">
        <v>21.652000000000001</v>
      </c>
      <c r="S104" s="22">
        <v>0</v>
      </c>
      <c r="T104" s="22">
        <v>5.9719999999999995</v>
      </c>
      <c r="U104" s="22">
        <f t="shared" ref="U104:U108" si="150">L104+M104+N104+O104+P104+Q104+R104+S104+T104</f>
        <v>733.94400000000007</v>
      </c>
      <c r="V104" s="23"/>
      <c r="W104" s="22">
        <f t="shared" ref="W104:W108" si="151">(L104+M104+N104+O104+P104)-G104</f>
        <v>79.980000000000018</v>
      </c>
      <c r="X104" s="22">
        <f t="shared" ref="X104:X108" si="152">Q104-H104</f>
        <v>0.34000000000000341</v>
      </c>
      <c r="Y104" s="22">
        <f t="shared" si="145"/>
        <v>2.6240000000000023</v>
      </c>
      <c r="Z104" s="22">
        <f t="shared" ref="Z104:Z108" si="153">U104-J104</f>
        <v>82.944000000000074</v>
      </c>
      <c r="AA104" s="23"/>
      <c r="AB104" s="24">
        <f t="shared" ref="AB104:AE109" si="154">W104/G104</f>
        <v>0.14541818181818186</v>
      </c>
      <c r="AC104" s="24">
        <f t="shared" si="154"/>
        <v>4.4736842105263606E-3</v>
      </c>
      <c r="AD104" s="24">
        <f t="shared" si="154"/>
        <v>0.10496000000000009</v>
      </c>
      <c r="AE104" s="24">
        <f t="shared" si="154"/>
        <v>0.12741013824884803</v>
      </c>
      <c r="AF104" s="23"/>
      <c r="AG104" s="25">
        <f t="shared" ref="AG104:AG108" si="155">((2*(Z104^2))/(J104+U104))^0.5</f>
        <v>3.1519830021879685</v>
      </c>
      <c r="AH104" s="23"/>
      <c r="AI104" s="18" t="str">
        <f t="shared" ref="AI104:AI108" si="156">IF(J104&lt;700,IF(((Z104^2)^0.5)&lt;=100,"Pass","Fail"),IF(J104&lt;2700,IF(((AE104^2)^0.5)&lt;=0.15,"Pass","Fail"),IF(Z104&lt;400,"Pass","Fail")))</f>
        <v>Pass</v>
      </c>
      <c r="AJ104" s="18" t="str">
        <f t="shared" ref="AJ104:AJ108" si="157">IF(AG104&lt;=5,"Pass","Fail")</f>
        <v>Pass</v>
      </c>
      <c r="AK104" s="18" t="str">
        <f t="shared" si="146"/>
        <v>Pass</v>
      </c>
      <c r="AL104" s="18" t="str">
        <f t="shared" si="147"/>
        <v>Pass</v>
      </c>
      <c r="AM104" s="18" t="str">
        <f t="shared" si="148"/>
        <v>No</v>
      </c>
      <c r="AN104" s="26"/>
      <c r="AO104" s="26"/>
    </row>
    <row r="105" spans="1:41" x14ac:dyDescent="0.2">
      <c r="A105" s="18">
        <v>52964</v>
      </c>
      <c r="B105" s="18">
        <v>53012</v>
      </c>
      <c r="C105" s="18"/>
      <c r="D105" s="19" t="s">
        <v>63</v>
      </c>
      <c r="E105" s="20" t="str">
        <f t="shared" si="144"/>
        <v>52964_53012_</v>
      </c>
      <c r="F105" s="21" t="s">
        <v>12</v>
      </c>
      <c r="G105" s="22">
        <v>376</v>
      </c>
      <c r="H105" s="22">
        <v>35</v>
      </c>
      <c r="I105" s="22">
        <v>19</v>
      </c>
      <c r="J105" s="22">
        <f t="shared" si="149"/>
        <v>430</v>
      </c>
      <c r="K105" s="23"/>
      <c r="L105" s="22">
        <v>3.43</v>
      </c>
      <c r="M105" s="22">
        <v>55.08</v>
      </c>
      <c r="N105" s="22">
        <v>148.71</v>
      </c>
      <c r="O105" s="22">
        <v>1.04</v>
      </c>
      <c r="P105" s="22">
        <v>169.66</v>
      </c>
      <c r="Q105" s="22">
        <v>34.5</v>
      </c>
      <c r="R105" s="22">
        <v>28.451999999999998</v>
      </c>
      <c r="S105" s="22">
        <v>0</v>
      </c>
      <c r="T105" s="22">
        <v>4.7159999999999993</v>
      </c>
      <c r="U105" s="22">
        <f t="shared" si="150"/>
        <v>445.58799999999997</v>
      </c>
      <c r="V105" s="23"/>
      <c r="W105" s="22">
        <f t="shared" si="151"/>
        <v>1.9199999999999591</v>
      </c>
      <c r="X105" s="22">
        <f t="shared" si="152"/>
        <v>-0.5</v>
      </c>
      <c r="Y105" s="22">
        <f t="shared" si="145"/>
        <v>14.167999999999999</v>
      </c>
      <c r="Z105" s="22">
        <f t="shared" si="153"/>
        <v>15.587999999999965</v>
      </c>
      <c r="AA105" s="23"/>
      <c r="AB105" s="24">
        <f t="shared" si="154"/>
        <v>5.1063829787232956E-3</v>
      </c>
      <c r="AC105" s="24">
        <f t="shared" si="154"/>
        <v>-1.4285714285714285E-2</v>
      </c>
      <c r="AD105" s="24">
        <f t="shared" si="154"/>
        <v>0.74568421052631573</v>
      </c>
      <c r="AE105" s="24">
        <f t="shared" si="154"/>
        <v>3.6251162790697594E-2</v>
      </c>
      <c r="AF105" s="23"/>
      <c r="AG105" s="25">
        <f t="shared" si="155"/>
        <v>0.74499866498030665</v>
      </c>
      <c r="AH105" s="23"/>
      <c r="AI105" s="18" t="str">
        <f t="shared" si="156"/>
        <v>Pass</v>
      </c>
      <c r="AJ105" s="18" t="str">
        <f t="shared" si="157"/>
        <v>Pass</v>
      </c>
      <c r="AK105" s="18" t="str">
        <f t="shared" si="146"/>
        <v>Pass</v>
      </c>
      <c r="AL105" s="18" t="str">
        <f t="shared" si="147"/>
        <v>Pass</v>
      </c>
      <c r="AM105" s="18" t="str">
        <f t="shared" si="148"/>
        <v>No</v>
      </c>
      <c r="AN105" s="26"/>
      <c r="AO105" s="26"/>
    </row>
    <row r="106" spans="1:41" x14ac:dyDescent="0.2">
      <c r="A106" s="18">
        <v>51378</v>
      </c>
      <c r="B106" s="18">
        <v>50860</v>
      </c>
      <c r="C106" s="18"/>
      <c r="D106" s="19" t="s">
        <v>64</v>
      </c>
      <c r="E106" s="20" t="str">
        <f t="shared" si="144"/>
        <v>51378_50860_</v>
      </c>
      <c r="F106" s="21" t="s">
        <v>12</v>
      </c>
      <c r="G106" s="22">
        <v>154</v>
      </c>
      <c r="H106" s="22">
        <v>16</v>
      </c>
      <c r="I106" s="22">
        <v>13</v>
      </c>
      <c r="J106" s="22">
        <f t="shared" si="149"/>
        <v>183</v>
      </c>
      <c r="K106" s="23"/>
      <c r="L106" s="22">
        <v>5.31</v>
      </c>
      <c r="M106" s="22">
        <v>33.450000000000003</v>
      </c>
      <c r="N106" s="22">
        <v>17.43</v>
      </c>
      <c r="O106" s="22">
        <v>0.35</v>
      </c>
      <c r="P106" s="22">
        <v>93.24</v>
      </c>
      <c r="Q106" s="22">
        <v>16.02</v>
      </c>
      <c r="R106" s="22">
        <v>1.8120000000000001</v>
      </c>
      <c r="S106" s="22">
        <v>0</v>
      </c>
      <c r="T106" s="22">
        <v>1.6E-2</v>
      </c>
      <c r="U106" s="22">
        <f t="shared" si="150"/>
        <v>167.62800000000001</v>
      </c>
      <c r="V106" s="23"/>
      <c r="W106" s="22">
        <f t="shared" si="151"/>
        <v>-4.2199999999999989</v>
      </c>
      <c r="X106" s="22">
        <f t="shared" si="152"/>
        <v>1.9999999999999574E-2</v>
      </c>
      <c r="Y106" s="22">
        <f t="shared" si="145"/>
        <v>-11.172000000000001</v>
      </c>
      <c r="Z106" s="22">
        <f t="shared" si="153"/>
        <v>-15.371999999999986</v>
      </c>
      <c r="AA106" s="23"/>
      <c r="AB106" s="24">
        <f t="shared" si="154"/>
        <v>-2.7402597402597394E-2</v>
      </c>
      <c r="AC106" s="24">
        <f t="shared" si="154"/>
        <v>1.2499999999999734E-3</v>
      </c>
      <c r="AD106" s="24">
        <f t="shared" si="154"/>
        <v>-0.85938461538461541</v>
      </c>
      <c r="AE106" s="24">
        <f t="shared" si="154"/>
        <v>-8.3999999999999922E-2</v>
      </c>
      <c r="AF106" s="23"/>
      <c r="AG106" s="25">
        <f t="shared" si="155"/>
        <v>1.1609728840839848</v>
      </c>
      <c r="AH106" s="23"/>
      <c r="AI106" s="18" t="str">
        <f t="shared" si="156"/>
        <v>Pass</v>
      </c>
      <c r="AJ106" s="18" t="str">
        <f t="shared" si="157"/>
        <v>Pass</v>
      </c>
      <c r="AK106" s="18" t="str">
        <f t="shared" si="146"/>
        <v>Pass</v>
      </c>
      <c r="AL106" s="18" t="str">
        <f t="shared" si="147"/>
        <v>Pass</v>
      </c>
      <c r="AM106" s="18" t="str">
        <f t="shared" si="148"/>
        <v>No</v>
      </c>
      <c r="AN106" s="26"/>
      <c r="AO106" s="26"/>
    </row>
    <row r="107" spans="1:41" x14ac:dyDescent="0.2">
      <c r="A107" s="18">
        <v>51390</v>
      </c>
      <c r="B107" s="18">
        <v>51389</v>
      </c>
      <c r="C107" s="18"/>
      <c r="D107" s="19" t="s">
        <v>65</v>
      </c>
      <c r="E107" s="20" t="str">
        <f t="shared" si="144"/>
        <v>51390_51389_</v>
      </c>
      <c r="F107" s="21" t="s">
        <v>12</v>
      </c>
      <c r="G107" s="22">
        <v>453</v>
      </c>
      <c r="H107" s="22">
        <v>51</v>
      </c>
      <c r="I107" s="22">
        <v>17</v>
      </c>
      <c r="J107" s="22">
        <f t="shared" si="149"/>
        <v>521</v>
      </c>
      <c r="K107" s="23"/>
      <c r="L107" s="22">
        <v>12.86</v>
      </c>
      <c r="M107" s="22">
        <v>131.76</v>
      </c>
      <c r="N107" s="22">
        <v>80.900000000000006</v>
      </c>
      <c r="O107" s="22">
        <v>2.82</v>
      </c>
      <c r="P107" s="22">
        <v>289.70999999999998</v>
      </c>
      <c r="Q107" s="22">
        <v>51.43</v>
      </c>
      <c r="R107" s="22">
        <v>41.86</v>
      </c>
      <c r="S107" s="22">
        <v>7.5999999999999998E-2</v>
      </c>
      <c r="T107" s="22">
        <v>1.26</v>
      </c>
      <c r="U107" s="22">
        <f t="shared" si="150"/>
        <v>612.67599999999993</v>
      </c>
      <c r="V107" s="23"/>
      <c r="W107" s="22">
        <f t="shared" si="151"/>
        <v>65.049999999999955</v>
      </c>
      <c r="X107" s="22">
        <f t="shared" si="152"/>
        <v>0.42999999999999972</v>
      </c>
      <c r="Y107" s="22">
        <f t="shared" si="145"/>
        <v>26.195999999999998</v>
      </c>
      <c r="Z107" s="22">
        <f t="shared" si="153"/>
        <v>91.675999999999931</v>
      </c>
      <c r="AA107" s="23"/>
      <c r="AB107" s="24">
        <f t="shared" si="154"/>
        <v>0.14359823399558488</v>
      </c>
      <c r="AC107" s="24">
        <f t="shared" si="154"/>
        <v>8.4313725490196018E-3</v>
      </c>
      <c r="AD107" s="24">
        <f t="shared" si="154"/>
        <v>1.540941176470588</v>
      </c>
      <c r="AE107" s="24">
        <f t="shared" si="154"/>
        <v>0.17596161228406895</v>
      </c>
      <c r="AF107" s="23"/>
      <c r="AG107" s="25">
        <f t="shared" si="155"/>
        <v>3.8505802363652575</v>
      </c>
      <c r="AH107" s="23"/>
      <c r="AI107" s="18" t="str">
        <f t="shared" si="156"/>
        <v>Pass</v>
      </c>
      <c r="AJ107" s="18" t="str">
        <f t="shared" si="157"/>
        <v>Pass</v>
      </c>
      <c r="AK107" s="18" t="str">
        <f t="shared" si="146"/>
        <v>Pass</v>
      </c>
      <c r="AL107" s="18" t="str">
        <f t="shared" si="147"/>
        <v>Pass</v>
      </c>
      <c r="AM107" s="18" t="str">
        <f t="shared" si="148"/>
        <v>No</v>
      </c>
      <c r="AN107" s="26"/>
      <c r="AO107" s="26"/>
    </row>
    <row r="108" spans="1:41" x14ac:dyDescent="0.2">
      <c r="A108" s="18">
        <v>51065</v>
      </c>
      <c r="B108" s="18">
        <v>50137</v>
      </c>
      <c r="C108" s="18"/>
      <c r="D108" s="19" t="s">
        <v>58</v>
      </c>
      <c r="E108" s="20" t="str">
        <f t="shared" si="144"/>
        <v>51065_50137_</v>
      </c>
      <c r="F108" s="21" t="s">
        <v>12</v>
      </c>
      <c r="G108" s="22">
        <v>349</v>
      </c>
      <c r="H108" s="22">
        <v>45</v>
      </c>
      <c r="I108" s="22">
        <v>11</v>
      </c>
      <c r="J108" s="22">
        <f t="shared" si="149"/>
        <v>405</v>
      </c>
      <c r="K108" s="23"/>
      <c r="L108" s="22">
        <v>10.01</v>
      </c>
      <c r="M108" s="22">
        <v>79.900000000000006</v>
      </c>
      <c r="N108" s="22">
        <v>54.1</v>
      </c>
      <c r="O108" s="22">
        <v>1.67</v>
      </c>
      <c r="P108" s="22">
        <v>205.08</v>
      </c>
      <c r="Q108" s="22">
        <v>45.02</v>
      </c>
      <c r="R108" s="22">
        <v>14.580000000000002</v>
      </c>
      <c r="S108" s="22">
        <v>0</v>
      </c>
      <c r="T108" s="22">
        <v>0.24</v>
      </c>
      <c r="U108" s="22">
        <f t="shared" si="150"/>
        <v>410.59999999999997</v>
      </c>
      <c r="V108" s="23"/>
      <c r="W108" s="22">
        <f t="shared" si="151"/>
        <v>1.7599999999999909</v>
      </c>
      <c r="X108" s="22">
        <f t="shared" si="152"/>
        <v>2.0000000000003126E-2</v>
      </c>
      <c r="Y108" s="22">
        <f t="shared" si="145"/>
        <v>3.8200000000000021</v>
      </c>
      <c r="Z108" s="22">
        <f t="shared" si="153"/>
        <v>5.5999999999999659</v>
      </c>
      <c r="AA108" s="23"/>
      <c r="AB108" s="24">
        <f t="shared" si="154"/>
        <v>5.0429799426933838E-3</v>
      </c>
      <c r="AC108" s="24">
        <f t="shared" si="154"/>
        <v>4.4444444444451391E-4</v>
      </c>
      <c r="AD108" s="24">
        <f t="shared" si="154"/>
        <v>0.34727272727272746</v>
      </c>
      <c r="AE108" s="24">
        <f t="shared" si="154"/>
        <v>1.3827160493827076E-2</v>
      </c>
      <c r="AF108" s="23"/>
      <c r="AG108" s="25">
        <f t="shared" si="155"/>
        <v>0.27730928832774193</v>
      </c>
      <c r="AH108" s="23"/>
      <c r="AI108" s="18" t="str">
        <f t="shared" si="156"/>
        <v>Pass</v>
      </c>
      <c r="AJ108" s="18" t="str">
        <f t="shared" si="157"/>
        <v>Pass</v>
      </c>
      <c r="AK108" s="18" t="str">
        <f t="shared" si="146"/>
        <v>Pass</v>
      </c>
      <c r="AL108" s="18" t="str">
        <f t="shared" si="147"/>
        <v>Pass</v>
      </c>
      <c r="AM108" s="18" t="str">
        <f t="shared" si="148"/>
        <v>No</v>
      </c>
      <c r="AN108" s="26"/>
      <c r="AO108" s="26"/>
    </row>
    <row r="109" spans="1:41" x14ac:dyDescent="0.2">
      <c r="A109" s="27" t="s">
        <v>38</v>
      </c>
      <c r="B109" s="28"/>
      <c r="C109" s="28"/>
      <c r="D109" s="29"/>
      <c r="E109" s="28"/>
      <c r="F109" s="28"/>
      <c r="G109" s="30">
        <f>SUM(G103:G108)</f>
        <v>2096</v>
      </c>
      <c r="H109" s="30">
        <f>SUM(H103:H108)</f>
        <v>237</v>
      </c>
      <c r="I109" s="30">
        <f>SUM(I103:I108)</f>
        <v>88</v>
      </c>
      <c r="J109" s="30">
        <f>SUM(J103:J108)</f>
        <v>2421</v>
      </c>
      <c r="K109" s="31"/>
      <c r="L109" s="30">
        <f t="shared" ref="L109:U109" si="158">SUM(L103:L108)</f>
        <v>45.969999999999992</v>
      </c>
      <c r="M109" s="30">
        <f t="shared" si="158"/>
        <v>407.36</v>
      </c>
      <c r="N109" s="30">
        <f t="shared" si="158"/>
        <v>546.95000000000005</v>
      </c>
      <c r="O109" s="30">
        <f t="shared" si="158"/>
        <v>7.08</v>
      </c>
      <c r="P109" s="30">
        <f t="shared" si="158"/>
        <v>1205.8999999999999</v>
      </c>
      <c r="Q109" s="30">
        <f t="shared" si="158"/>
        <v>240.15000000000003</v>
      </c>
      <c r="R109" s="30">
        <f t="shared" si="158"/>
        <v>110.36399999999999</v>
      </c>
      <c r="S109" s="30">
        <f t="shared" si="158"/>
        <v>7.5999999999999998E-2</v>
      </c>
      <c r="T109" s="30">
        <f t="shared" si="158"/>
        <v>12.207999999999998</v>
      </c>
      <c r="U109" s="30">
        <f t="shared" si="158"/>
        <v>2576.0579999999995</v>
      </c>
      <c r="V109" s="31"/>
      <c r="W109" s="30">
        <f>(L109+M109+N109+O109+P109)-G109</f>
        <v>117.25999999999976</v>
      </c>
      <c r="X109" s="30">
        <f>Q109-H109</f>
        <v>3.1500000000000341</v>
      </c>
      <c r="Y109" s="30">
        <f>(R109+S109+T109)-I109</f>
        <v>34.647999999999982</v>
      </c>
      <c r="Z109" s="30">
        <f>U109-J109</f>
        <v>155.05799999999954</v>
      </c>
      <c r="AA109" s="31"/>
      <c r="AB109" s="32">
        <f t="shared" si="154"/>
        <v>5.5944656488549509E-2</v>
      </c>
      <c r="AC109" s="32">
        <f t="shared" si="154"/>
        <v>1.3291139240506473E-2</v>
      </c>
      <c r="AD109" s="32">
        <f t="shared" si="154"/>
        <v>0.39372727272727254</v>
      </c>
      <c r="AE109" s="32">
        <f t="shared" si="154"/>
        <v>6.4047087980173292E-2</v>
      </c>
      <c r="AF109" s="31"/>
      <c r="AG109" s="33">
        <f>((2*(Z109^2))/(J109+U109))^0.5</f>
        <v>3.1020727640945425</v>
      </c>
      <c r="AH109" s="31"/>
      <c r="AI109" s="18" t="str">
        <f>IF(((AE109^2)^0.5)&lt;=0.05,"Pass","Fail")</f>
        <v>Fail</v>
      </c>
      <c r="AJ109" s="34"/>
    </row>
    <row r="110" spans="1:41" x14ac:dyDescent="0.2">
      <c r="A110" s="27"/>
      <c r="B110" s="28"/>
      <c r="C110" s="28"/>
      <c r="D110" s="29"/>
      <c r="E110" s="28"/>
      <c r="F110" s="28"/>
      <c r="G110" s="35"/>
      <c r="H110" s="35"/>
      <c r="I110" s="35"/>
      <c r="J110" s="35"/>
      <c r="K110" s="31"/>
      <c r="L110" s="36">
        <f t="shared" ref="L110:T110" si="159">L109/$U109</f>
        <v>1.7845095102672379E-2</v>
      </c>
      <c r="M110" s="36">
        <f t="shared" si="159"/>
        <v>0.15813308551282623</v>
      </c>
      <c r="N110" s="36">
        <f t="shared" si="159"/>
        <v>0.21232053005017751</v>
      </c>
      <c r="O110" s="36">
        <f t="shared" si="159"/>
        <v>2.7483853236223723E-3</v>
      </c>
      <c r="P110" s="36">
        <f t="shared" si="159"/>
        <v>0.46811834205596303</v>
      </c>
      <c r="Q110" s="36">
        <f t="shared" si="159"/>
        <v>9.3223832693208025E-2</v>
      </c>
      <c r="R110" s="36">
        <f t="shared" si="159"/>
        <v>4.2842203087042299E-2</v>
      </c>
      <c r="S110" s="36">
        <f t="shared" si="159"/>
        <v>2.9502441327019817E-5</v>
      </c>
      <c r="T110" s="36">
        <f t="shared" si="159"/>
        <v>4.739023733161288E-3</v>
      </c>
      <c r="U110" s="35"/>
      <c r="V110" s="31"/>
      <c r="W110" s="35"/>
      <c r="X110" s="35"/>
      <c r="Y110" s="35"/>
      <c r="Z110" s="35"/>
      <c r="AA110" s="31"/>
      <c r="AB110" s="36"/>
      <c r="AC110" s="36"/>
      <c r="AD110" s="36"/>
      <c r="AE110" s="36"/>
      <c r="AF110" s="31"/>
      <c r="AG110" s="37"/>
      <c r="AH110" s="31"/>
      <c r="AI110" s="23"/>
      <c r="AJ110" s="31"/>
    </row>
    <row r="113" spans="1:39" x14ac:dyDescent="0.2">
      <c r="A113" s="7" t="s">
        <v>66</v>
      </c>
      <c r="B113" s="7"/>
      <c r="C113" s="7"/>
      <c r="D113" s="8"/>
      <c r="E113" s="7"/>
      <c r="F113" s="7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</row>
    <row r="114" spans="1:39" x14ac:dyDescent="0.2">
      <c r="A114" s="7" t="s">
        <v>67</v>
      </c>
      <c r="B114" s="7"/>
      <c r="C114" s="7"/>
      <c r="D114" s="8"/>
      <c r="E114" s="7"/>
      <c r="F114" s="7"/>
      <c r="G114" s="10" t="s">
        <v>2</v>
      </c>
      <c r="H114" s="10"/>
      <c r="I114" s="10"/>
      <c r="J114" s="10"/>
      <c r="K114" s="9"/>
      <c r="L114" s="11" t="s">
        <v>3</v>
      </c>
      <c r="M114" s="12"/>
      <c r="N114" s="12"/>
      <c r="O114" s="12"/>
      <c r="P114" s="12"/>
      <c r="Q114" s="12"/>
      <c r="R114" s="12"/>
      <c r="S114" s="12"/>
      <c r="T114" s="12"/>
      <c r="U114" s="13"/>
      <c r="V114" s="9"/>
      <c r="W114" s="10" t="s">
        <v>4</v>
      </c>
      <c r="X114" s="10"/>
      <c r="Y114" s="10"/>
      <c r="Z114" s="10"/>
      <c r="AA114" s="9"/>
      <c r="AB114" s="10" t="s">
        <v>5</v>
      </c>
      <c r="AC114" s="10"/>
      <c r="AD114" s="10"/>
      <c r="AE114" s="10"/>
      <c r="AF114" s="9"/>
      <c r="AG114" s="9"/>
      <c r="AH114" s="9"/>
      <c r="AI114" s="10" t="s">
        <v>6</v>
      </c>
      <c r="AJ114" s="10"/>
    </row>
    <row r="115" spans="1:39" x14ac:dyDescent="0.2">
      <c r="A115" s="14" t="s">
        <v>7</v>
      </c>
      <c r="B115" s="14" t="s">
        <v>8</v>
      </c>
      <c r="C115" s="14" t="s">
        <v>9</v>
      </c>
      <c r="D115" s="15" t="s">
        <v>10</v>
      </c>
      <c r="E115" s="14" t="s">
        <v>11</v>
      </c>
      <c r="F115" s="7" t="s">
        <v>12</v>
      </c>
      <c r="G115" s="16" t="s">
        <v>13</v>
      </c>
      <c r="H115" s="16" t="s">
        <v>14</v>
      </c>
      <c r="I115" s="16" t="s">
        <v>15</v>
      </c>
      <c r="J115" s="16" t="s">
        <v>16</v>
      </c>
      <c r="K115" s="9"/>
      <c r="L115" s="16" t="s">
        <v>17</v>
      </c>
      <c r="M115" s="16" t="s">
        <v>18</v>
      </c>
      <c r="N115" s="16" t="s">
        <v>19</v>
      </c>
      <c r="O115" s="16" t="s">
        <v>20</v>
      </c>
      <c r="P115" s="16" t="s">
        <v>21</v>
      </c>
      <c r="Q115" s="16" t="s">
        <v>14</v>
      </c>
      <c r="R115" s="16" t="s">
        <v>22</v>
      </c>
      <c r="S115" s="16" t="s">
        <v>23</v>
      </c>
      <c r="T115" s="16" t="s">
        <v>24</v>
      </c>
      <c r="U115" s="16" t="s">
        <v>25</v>
      </c>
      <c r="V115" s="9"/>
      <c r="W115" s="16" t="s">
        <v>13</v>
      </c>
      <c r="X115" s="16" t="s">
        <v>14</v>
      </c>
      <c r="Y115" s="16" t="s">
        <v>15</v>
      </c>
      <c r="Z115" s="16" t="s">
        <v>26</v>
      </c>
      <c r="AA115" s="9"/>
      <c r="AB115" s="16" t="s">
        <v>13</v>
      </c>
      <c r="AC115" s="16" t="s">
        <v>14</v>
      </c>
      <c r="AD115" s="16" t="s">
        <v>15</v>
      </c>
      <c r="AE115" s="16" t="s">
        <v>26</v>
      </c>
      <c r="AF115" s="9"/>
      <c r="AG115" s="16" t="s">
        <v>27</v>
      </c>
      <c r="AH115" s="9"/>
      <c r="AI115" s="16" t="s">
        <v>28</v>
      </c>
      <c r="AJ115" s="16" t="s">
        <v>29</v>
      </c>
      <c r="AK115" s="16" t="s">
        <v>30</v>
      </c>
      <c r="AL115" s="16" t="s">
        <v>31</v>
      </c>
      <c r="AM115" s="16" t="s">
        <v>32</v>
      </c>
    </row>
    <row r="116" spans="1:39" x14ac:dyDescent="0.2">
      <c r="A116" s="18">
        <v>94695</v>
      </c>
      <c r="B116" s="18">
        <v>94776</v>
      </c>
      <c r="C116" s="18"/>
      <c r="D116" s="40" t="s">
        <v>68</v>
      </c>
      <c r="E116" s="20" t="str">
        <f>A116&amp;"_"&amp;B116&amp;"_"&amp;C116</f>
        <v>94695_94776_</v>
      </c>
      <c r="F116" s="21" t="s">
        <v>12</v>
      </c>
      <c r="G116" s="22">
        <v>73</v>
      </c>
      <c r="H116" s="22">
        <v>12</v>
      </c>
      <c r="I116" s="22">
        <v>6</v>
      </c>
      <c r="J116" s="22">
        <f>G116+H116+I116</f>
        <v>91</v>
      </c>
      <c r="K116" s="23"/>
      <c r="L116" s="22">
        <v>1.19</v>
      </c>
      <c r="M116" s="22">
        <v>5.94</v>
      </c>
      <c r="N116" s="22">
        <v>7.77</v>
      </c>
      <c r="O116" s="22">
        <v>0.13</v>
      </c>
      <c r="P116" s="22">
        <v>83.84</v>
      </c>
      <c r="Q116" s="22">
        <v>21.3</v>
      </c>
      <c r="R116" s="22">
        <v>2.5640000000000001</v>
      </c>
      <c r="S116" s="22">
        <v>0</v>
      </c>
      <c r="T116" s="22">
        <v>0</v>
      </c>
      <c r="U116" s="22">
        <f>L116+M116+N116+O116+P116+Q116+R116+S116+T116</f>
        <v>122.73400000000001</v>
      </c>
      <c r="V116" s="23"/>
      <c r="W116" s="22">
        <f>(L116+M116+N116+O116+P116)-G116</f>
        <v>25.870000000000005</v>
      </c>
      <c r="X116" s="22">
        <f>Q116-H116</f>
        <v>9.3000000000000007</v>
      </c>
      <c r="Y116" s="22">
        <f t="shared" ref="Y116:Y119" si="160">(R116+S116+T116)-I116</f>
        <v>-3.4359999999999999</v>
      </c>
      <c r="Z116" s="22">
        <f>U116-J116</f>
        <v>31.734000000000009</v>
      </c>
      <c r="AA116" s="23"/>
      <c r="AB116" s="24">
        <f>W116/G116</f>
        <v>0.35438356164383567</v>
      </c>
      <c r="AC116" s="24">
        <f>X116/H116</f>
        <v>0.77500000000000002</v>
      </c>
      <c r="AD116" s="24">
        <f>Y116/I116</f>
        <v>-0.57266666666666666</v>
      </c>
      <c r="AE116" s="24">
        <f>Z116/J116</f>
        <v>0.34872527472527481</v>
      </c>
      <c r="AF116" s="23"/>
      <c r="AG116" s="25">
        <f>((2*(Z116^2))/(J116+U116))^0.5</f>
        <v>3.0697500028437505</v>
      </c>
      <c r="AH116" s="23"/>
      <c r="AI116" s="18" t="str">
        <f>IF(J116&lt;700,IF(((Z116^2)^0.5)&lt;=100,"Pass","Fail"),IF(J116&lt;2700,IF(((AE116^2)^0.5)&lt;=0.15,"Pass","Fail"),IF(Z116&lt;400,"Pass","Fail")))</f>
        <v>Pass</v>
      </c>
      <c r="AJ116" s="18" t="str">
        <f>IF(AG116&lt;=5,"Pass","Fail")</f>
        <v>Pass</v>
      </c>
      <c r="AK116" s="18" t="str">
        <f t="shared" ref="AK116:AK119" si="161">IF(AG116&lt;=10,"Pass","Fail")</f>
        <v>Pass</v>
      </c>
      <c r="AL116" s="18" t="str">
        <f t="shared" ref="AL116:AL119" si="162">IF(AG116&lt;=7,"Pass","Fail")</f>
        <v>Pass</v>
      </c>
      <c r="AM116" s="18" t="str">
        <f t="shared" ref="AM116:AM119" si="163">IF(AG116&gt;10,"Yes","No")</f>
        <v>No</v>
      </c>
    </row>
    <row r="117" spans="1:39" x14ac:dyDescent="0.2">
      <c r="A117" s="18">
        <v>77640</v>
      </c>
      <c r="B117" s="18">
        <v>95379</v>
      </c>
      <c r="C117" s="18"/>
      <c r="D117" s="40" t="s">
        <v>69</v>
      </c>
      <c r="E117" s="20" t="str">
        <f t="shared" ref="E117:E119" si="164">A117&amp;"_"&amp;B117&amp;"_"&amp;C117</f>
        <v>77640_95379_</v>
      </c>
      <c r="F117" s="21" t="s">
        <v>12</v>
      </c>
      <c r="G117" s="22">
        <v>237</v>
      </c>
      <c r="H117" s="22">
        <v>33</v>
      </c>
      <c r="I117" s="22">
        <v>12</v>
      </c>
      <c r="J117" s="22">
        <f t="shared" ref="J117:J119" si="165">G117+H117+I117</f>
        <v>282</v>
      </c>
      <c r="K117" s="23"/>
      <c r="L117" s="22">
        <v>2.88</v>
      </c>
      <c r="M117" s="22">
        <v>21.82</v>
      </c>
      <c r="N117" s="22">
        <v>24.44</v>
      </c>
      <c r="O117" s="22">
        <v>0.28999999999999998</v>
      </c>
      <c r="P117" s="22">
        <v>188.19</v>
      </c>
      <c r="Q117" s="22">
        <v>33.01</v>
      </c>
      <c r="R117" s="22">
        <v>11.936</v>
      </c>
      <c r="S117" s="22">
        <v>1.6E-2</v>
      </c>
      <c r="T117" s="22">
        <v>7.1999999999999995E-2</v>
      </c>
      <c r="U117" s="22">
        <f t="shared" ref="U117:U119" si="166">L117+M117+N117+O117+P117+Q117+R117+S117+T117</f>
        <v>282.654</v>
      </c>
      <c r="V117" s="23"/>
      <c r="W117" s="22">
        <f t="shared" ref="W117:W119" si="167">(L117+M117+N117+O117+P117)-G117</f>
        <v>0.62000000000000455</v>
      </c>
      <c r="X117" s="22">
        <f t="shared" ref="X117:X119" si="168">Q117-H117</f>
        <v>9.9999999999980105E-3</v>
      </c>
      <c r="Y117" s="22">
        <f t="shared" si="160"/>
        <v>2.3999999999999133E-2</v>
      </c>
      <c r="Z117" s="22">
        <f t="shared" ref="Z117:Z119" si="169">U117-J117</f>
        <v>0.65399999999999636</v>
      </c>
      <c r="AA117" s="23"/>
      <c r="AB117" s="24">
        <f t="shared" ref="AB117:AE120" si="170">W117/G117</f>
        <v>2.6160337552742809E-3</v>
      </c>
      <c r="AC117" s="24">
        <f t="shared" si="170"/>
        <v>3.0303030303024275E-4</v>
      </c>
      <c r="AD117" s="24">
        <f t="shared" si="170"/>
        <v>1.9999999999999276E-3</v>
      </c>
      <c r="AE117" s="24">
        <f t="shared" si="170"/>
        <v>2.3191489361702E-3</v>
      </c>
      <c r="AF117" s="23"/>
      <c r="AG117" s="25">
        <f t="shared" ref="AG117:AG119" si="171">((2*(Z117^2))/(J117+U117))^0.5</f>
        <v>3.8922572982324835E-2</v>
      </c>
      <c r="AH117" s="23"/>
      <c r="AI117" s="18" t="str">
        <f t="shared" ref="AI117:AI119" si="172">IF(J117&lt;700,IF(((Z117^2)^0.5)&lt;=100,"Pass","Fail"),IF(J117&lt;2700,IF(((AE117^2)^0.5)&lt;=0.15,"Pass","Fail"),IF(Z117&lt;400,"Pass","Fail")))</f>
        <v>Pass</v>
      </c>
      <c r="AJ117" s="18" t="str">
        <f t="shared" ref="AJ117:AJ119" si="173">IF(AG117&lt;=5,"Pass","Fail")</f>
        <v>Pass</v>
      </c>
      <c r="AK117" s="18" t="str">
        <f t="shared" si="161"/>
        <v>Pass</v>
      </c>
      <c r="AL117" s="18" t="str">
        <f t="shared" si="162"/>
        <v>Pass</v>
      </c>
      <c r="AM117" s="18" t="str">
        <f t="shared" si="163"/>
        <v>No</v>
      </c>
    </row>
    <row r="118" spans="1:39" x14ac:dyDescent="0.2">
      <c r="A118" s="18">
        <v>94488</v>
      </c>
      <c r="B118" s="18">
        <v>137646</v>
      </c>
      <c r="C118" s="18"/>
      <c r="D118" s="40" t="s">
        <v>70</v>
      </c>
      <c r="E118" s="20" t="str">
        <f t="shared" si="164"/>
        <v>94488_137646_</v>
      </c>
      <c r="F118" s="21" t="s">
        <v>12</v>
      </c>
      <c r="G118" s="22">
        <v>149</v>
      </c>
      <c r="H118" s="22">
        <v>24</v>
      </c>
      <c r="I118" s="22">
        <v>7</v>
      </c>
      <c r="J118" s="22">
        <f t="shared" si="165"/>
        <v>180</v>
      </c>
      <c r="K118" s="23"/>
      <c r="L118" s="22">
        <v>1.83</v>
      </c>
      <c r="M118" s="22">
        <v>14.69</v>
      </c>
      <c r="N118" s="22">
        <v>11.29</v>
      </c>
      <c r="O118" s="22">
        <v>0.19</v>
      </c>
      <c r="P118" s="22">
        <v>121.88</v>
      </c>
      <c r="Q118" s="22">
        <v>23.97</v>
      </c>
      <c r="R118" s="22">
        <v>11.492000000000001</v>
      </c>
      <c r="S118" s="22">
        <v>0</v>
      </c>
      <c r="T118" s="22">
        <v>2.4E-2</v>
      </c>
      <c r="U118" s="22">
        <f t="shared" si="166"/>
        <v>185.36599999999999</v>
      </c>
      <c r="V118" s="23"/>
      <c r="W118" s="22">
        <f t="shared" si="167"/>
        <v>0.87999999999999545</v>
      </c>
      <c r="X118" s="22">
        <f t="shared" si="168"/>
        <v>-3.0000000000001137E-2</v>
      </c>
      <c r="Y118" s="22">
        <f t="shared" si="160"/>
        <v>4.516</v>
      </c>
      <c r="Z118" s="22">
        <f t="shared" si="169"/>
        <v>5.3659999999999854</v>
      </c>
      <c r="AA118" s="23"/>
      <c r="AB118" s="24">
        <f t="shared" si="170"/>
        <v>5.9060402684563452E-3</v>
      </c>
      <c r="AC118" s="24">
        <f t="shared" si="170"/>
        <v>-1.2500000000000473E-3</v>
      </c>
      <c r="AD118" s="24">
        <f t="shared" si="170"/>
        <v>0.64514285714285713</v>
      </c>
      <c r="AE118" s="24">
        <f t="shared" si="170"/>
        <v>2.9811111111111031E-2</v>
      </c>
      <c r="AF118" s="23"/>
      <c r="AG118" s="25">
        <f t="shared" si="171"/>
        <v>0.39701014154531528</v>
      </c>
      <c r="AH118" s="23"/>
      <c r="AI118" s="18" t="str">
        <f t="shared" si="172"/>
        <v>Pass</v>
      </c>
      <c r="AJ118" s="18" t="str">
        <f t="shared" si="173"/>
        <v>Pass</v>
      </c>
      <c r="AK118" s="18" t="str">
        <f t="shared" si="161"/>
        <v>Pass</v>
      </c>
      <c r="AL118" s="18" t="str">
        <f t="shared" si="162"/>
        <v>Pass</v>
      </c>
      <c r="AM118" s="18" t="str">
        <f t="shared" si="163"/>
        <v>No</v>
      </c>
    </row>
    <row r="119" spans="1:39" x14ac:dyDescent="0.2">
      <c r="A119" s="18">
        <v>94317</v>
      </c>
      <c r="B119" s="18">
        <v>123966</v>
      </c>
      <c r="C119" s="18"/>
      <c r="D119" s="40" t="s">
        <v>71</v>
      </c>
      <c r="E119" s="20" t="str">
        <f t="shared" si="164"/>
        <v>94317_123966_</v>
      </c>
      <c r="F119" s="21" t="s">
        <v>12</v>
      </c>
      <c r="G119" s="22">
        <v>261</v>
      </c>
      <c r="H119" s="22">
        <v>29</v>
      </c>
      <c r="I119" s="22">
        <v>10</v>
      </c>
      <c r="J119" s="22">
        <f t="shared" si="165"/>
        <v>300</v>
      </c>
      <c r="K119" s="23"/>
      <c r="L119" s="22">
        <v>2.79</v>
      </c>
      <c r="M119" s="22">
        <v>22.39</v>
      </c>
      <c r="N119" s="22">
        <v>36.869999999999997</v>
      </c>
      <c r="O119" s="22">
        <v>0.36</v>
      </c>
      <c r="P119" s="22">
        <v>199.17</v>
      </c>
      <c r="Q119" s="22">
        <v>29.02</v>
      </c>
      <c r="R119" s="22">
        <v>10.18</v>
      </c>
      <c r="S119" s="22">
        <v>0</v>
      </c>
      <c r="T119" s="22">
        <v>0.124</v>
      </c>
      <c r="U119" s="22">
        <f t="shared" si="166"/>
        <v>300.904</v>
      </c>
      <c r="V119" s="23"/>
      <c r="W119" s="22">
        <f t="shared" si="167"/>
        <v>0.57999999999998408</v>
      </c>
      <c r="X119" s="22">
        <f t="shared" si="168"/>
        <v>1.9999999999999574E-2</v>
      </c>
      <c r="Y119" s="22">
        <f t="shared" si="160"/>
        <v>0.30400000000000027</v>
      </c>
      <c r="Z119" s="22">
        <f t="shared" si="169"/>
        <v>0.90399999999999636</v>
      </c>
      <c r="AA119" s="23"/>
      <c r="AB119" s="24">
        <f t="shared" si="170"/>
        <v>2.2222222222221611E-3</v>
      </c>
      <c r="AC119" s="24">
        <f t="shared" si="170"/>
        <v>6.8965517241377841E-4</v>
      </c>
      <c r="AD119" s="24">
        <f t="shared" si="170"/>
        <v>3.0400000000000028E-2</v>
      </c>
      <c r="AE119" s="24">
        <f t="shared" si="170"/>
        <v>3.013333333333321E-3</v>
      </c>
      <c r="AF119" s="23"/>
      <c r="AG119" s="25">
        <f t="shared" si="171"/>
        <v>5.2153190385604405E-2</v>
      </c>
      <c r="AH119" s="23"/>
      <c r="AI119" s="18" t="str">
        <f t="shared" si="172"/>
        <v>Pass</v>
      </c>
      <c r="AJ119" s="18" t="str">
        <f t="shared" si="173"/>
        <v>Pass</v>
      </c>
      <c r="AK119" s="18" t="str">
        <f t="shared" si="161"/>
        <v>Pass</v>
      </c>
      <c r="AL119" s="18" t="str">
        <f t="shared" si="162"/>
        <v>Pass</v>
      </c>
      <c r="AM119" s="18" t="str">
        <f t="shared" si="163"/>
        <v>No</v>
      </c>
    </row>
    <row r="120" spans="1:39" x14ac:dyDescent="0.2">
      <c r="A120" s="27" t="s">
        <v>38</v>
      </c>
      <c r="B120" s="28"/>
      <c r="C120" s="28"/>
      <c r="D120" s="29"/>
      <c r="E120" s="28"/>
      <c r="F120" s="28"/>
      <c r="G120" s="30">
        <f>SUM(G116:G119)</f>
        <v>720</v>
      </c>
      <c r="H120" s="30">
        <f>SUM(H116:H119)</f>
        <v>98</v>
      </c>
      <c r="I120" s="30">
        <f>SUM(I116:I119)</f>
        <v>35</v>
      </c>
      <c r="J120" s="30">
        <f>SUM(J116:J119)</f>
        <v>853</v>
      </c>
      <c r="K120" s="31"/>
      <c r="L120" s="30">
        <f t="shared" ref="L120:U120" si="174">SUM(L116:L119)</f>
        <v>8.6900000000000013</v>
      </c>
      <c r="M120" s="30">
        <f t="shared" si="174"/>
        <v>64.84</v>
      </c>
      <c r="N120" s="30">
        <f t="shared" si="174"/>
        <v>80.37</v>
      </c>
      <c r="O120" s="30">
        <f t="shared" si="174"/>
        <v>0.97</v>
      </c>
      <c r="P120" s="30">
        <f t="shared" si="174"/>
        <v>593.07999999999993</v>
      </c>
      <c r="Q120" s="30">
        <f t="shared" si="174"/>
        <v>107.3</v>
      </c>
      <c r="R120" s="30">
        <f t="shared" si="174"/>
        <v>36.171999999999997</v>
      </c>
      <c r="S120" s="30">
        <f t="shared" si="174"/>
        <v>1.6E-2</v>
      </c>
      <c r="T120" s="30">
        <f t="shared" si="174"/>
        <v>0.22</v>
      </c>
      <c r="U120" s="30">
        <f t="shared" si="174"/>
        <v>891.65800000000002</v>
      </c>
      <c r="V120" s="31"/>
      <c r="W120" s="30">
        <f>(L120+M120+N120+O120+P120)-G120</f>
        <v>27.949999999999932</v>
      </c>
      <c r="X120" s="30">
        <f>Q120-H120</f>
        <v>9.2999999999999972</v>
      </c>
      <c r="Y120" s="30">
        <f>(R120+S120+T120)-I120</f>
        <v>1.4079999999999941</v>
      </c>
      <c r="Z120" s="30">
        <f>U120-J120</f>
        <v>38.658000000000015</v>
      </c>
      <c r="AA120" s="31"/>
      <c r="AB120" s="32">
        <f t="shared" si="170"/>
        <v>3.8819444444444351E-2</v>
      </c>
      <c r="AC120" s="32">
        <f t="shared" si="170"/>
        <v>9.4897959183673442E-2</v>
      </c>
      <c r="AD120" s="32">
        <f t="shared" si="170"/>
        <v>4.022857142857126E-2</v>
      </c>
      <c r="AE120" s="32">
        <f t="shared" si="170"/>
        <v>4.5320046893317721E-2</v>
      </c>
      <c r="AF120" s="31"/>
      <c r="AG120" s="33">
        <f>((2*(Z120^2))/(J120+U120))^0.5</f>
        <v>1.3088781761124069</v>
      </c>
      <c r="AH120" s="31"/>
      <c r="AI120" s="18" t="str">
        <f>IF(((AE120^2)^0.5)&lt;=0.05,"Pass","Fail")</f>
        <v>Pass</v>
      </c>
      <c r="AJ120" s="34"/>
    </row>
    <row r="121" spans="1:39" x14ac:dyDescent="0.2">
      <c r="A121" s="27"/>
      <c r="B121" s="28"/>
      <c r="C121" s="28"/>
      <c r="D121" s="29"/>
      <c r="E121" s="28"/>
      <c r="F121" s="28"/>
      <c r="G121" s="35"/>
      <c r="H121" s="35"/>
      <c r="I121" s="35"/>
      <c r="J121" s="35"/>
      <c r="K121" s="31"/>
      <c r="L121" s="36">
        <f t="shared" ref="L121:T121" si="175">L120/$U120</f>
        <v>9.7458891189222789E-3</v>
      </c>
      <c r="M121" s="36">
        <f t="shared" si="175"/>
        <v>7.2718463805629519E-2</v>
      </c>
      <c r="N121" s="36">
        <f t="shared" si="175"/>
        <v>9.0135455522184521E-2</v>
      </c>
      <c r="O121" s="36">
        <f t="shared" si="175"/>
        <v>1.0878610408923601E-3</v>
      </c>
      <c r="P121" s="36">
        <f t="shared" si="175"/>
        <v>0.66514291353859878</v>
      </c>
      <c r="Q121" s="36">
        <f t="shared" si="175"/>
        <v>0.12033761823479405</v>
      </c>
      <c r="R121" s="36">
        <f t="shared" si="175"/>
        <v>4.0567123269235512E-2</v>
      </c>
      <c r="S121" s="36">
        <f t="shared" si="175"/>
        <v>1.794409964358532E-5</v>
      </c>
      <c r="T121" s="36">
        <f t="shared" si="175"/>
        <v>2.4673137009929814E-4</v>
      </c>
      <c r="U121" s="35"/>
      <c r="V121" s="31"/>
      <c r="W121" s="35"/>
      <c r="X121" s="35"/>
      <c r="Y121" s="35"/>
      <c r="Z121" s="35"/>
      <c r="AA121" s="31"/>
      <c r="AB121" s="36"/>
      <c r="AC121" s="36"/>
      <c r="AD121" s="36"/>
      <c r="AE121" s="36"/>
      <c r="AF121" s="31"/>
      <c r="AG121" s="37"/>
      <c r="AH121" s="31"/>
      <c r="AI121" s="23"/>
      <c r="AJ121" s="31"/>
    </row>
    <row r="123" spans="1:39" x14ac:dyDescent="0.2">
      <c r="A123" s="7" t="s">
        <v>66</v>
      </c>
      <c r="B123" s="7"/>
      <c r="C123" s="7"/>
      <c r="D123" s="8"/>
      <c r="E123" s="7"/>
      <c r="F123" s="7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</row>
    <row r="124" spans="1:39" x14ac:dyDescent="0.2">
      <c r="A124" s="7" t="s">
        <v>72</v>
      </c>
      <c r="B124" s="7"/>
      <c r="C124" s="7"/>
      <c r="D124" s="8"/>
      <c r="E124" s="7"/>
      <c r="F124" s="7"/>
      <c r="G124" s="10" t="s">
        <v>2</v>
      </c>
      <c r="H124" s="10"/>
      <c r="I124" s="10"/>
      <c r="J124" s="10"/>
      <c r="K124" s="9"/>
      <c r="L124" s="11" t="s">
        <v>3</v>
      </c>
      <c r="M124" s="12"/>
      <c r="N124" s="12"/>
      <c r="O124" s="12"/>
      <c r="P124" s="12"/>
      <c r="Q124" s="12"/>
      <c r="R124" s="12"/>
      <c r="S124" s="12"/>
      <c r="T124" s="12"/>
      <c r="U124" s="13"/>
      <c r="V124" s="9"/>
      <c r="W124" s="10" t="s">
        <v>4</v>
      </c>
      <c r="X124" s="10"/>
      <c r="Y124" s="10"/>
      <c r="Z124" s="10"/>
      <c r="AA124" s="9"/>
      <c r="AB124" s="10" t="s">
        <v>5</v>
      </c>
      <c r="AC124" s="10"/>
      <c r="AD124" s="10"/>
      <c r="AE124" s="10"/>
      <c r="AF124" s="9"/>
      <c r="AG124" s="9"/>
      <c r="AH124" s="9"/>
      <c r="AI124" s="10" t="s">
        <v>6</v>
      </c>
      <c r="AJ124" s="10"/>
    </row>
    <row r="125" spans="1:39" x14ac:dyDescent="0.2">
      <c r="A125" s="14" t="s">
        <v>7</v>
      </c>
      <c r="B125" s="14" t="s">
        <v>8</v>
      </c>
      <c r="C125" s="14" t="s">
        <v>9</v>
      </c>
      <c r="D125" s="15" t="s">
        <v>10</v>
      </c>
      <c r="E125" s="14" t="s">
        <v>11</v>
      </c>
      <c r="F125" s="7" t="s">
        <v>12</v>
      </c>
      <c r="G125" s="16" t="s">
        <v>13</v>
      </c>
      <c r="H125" s="16" t="s">
        <v>14</v>
      </c>
      <c r="I125" s="16" t="s">
        <v>15</v>
      </c>
      <c r="J125" s="16" t="s">
        <v>16</v>
      </c>
      <c r="K125" s="9"/>
      <c r="L125" s="16" t="s">
        <v>17</v>
      </c>
      <c r="M125" s="16" t="s">
        <v>18</v>
      </c>
      <c r="N125" s="16" t="s">
        <v>19</v>
      </c>
      <c r="O125" s="16" t="s">
        <v>20</v>
      </c>
      <c r="P125" s="16" t="s">
        <v>21</v>
      </c>
      <c r="Q125" s="16" t="s">
        <v>14</v>
      </c>
      <c r="R125" s="16" t="s">
        <v>22</v>
      </c>
      <c r="S125" s="16" t="s">
        <v>23</v>
      </c>
      <c r="T125" s="16" t="s">
        <v>24</v>
      </c>
      <c r="U125" s="16" t="s">
        <v>25</v>
      </c>
      <c r="V125" s="9"/>
      <c r="W125" s="16" t="s">
        <v>13</v>
      </c>
      <c r="X125" s="16" t="s">
        <v>14</v>
      </c>
      <c r="Y125" s="16" t="s">
        <v>15</v>
      </c>
      <c r="Z125" s="16" t="s">
        <v>26</v>
      </c>
      <c r="AA125" s="9"/>
      <c r="AB125" s="16" t="s">
        <v>13</v>
      </c>
      <c r="AC125" s="16" t="s">
        <v>14</v>
      </c>
      <c r="AD125" s="16" t="s">
        <v>15</v>
      </c>
      <c r="AE125" s="16" t="s">
        <v>26</v>
      </c>
      <c r="AF125" s="9"/>
      <c r="AG125" s="16" t="s">
        <v>27</v>
      </c>
      <c r="AH125" s="9"/>
      <c r="AI125" s="16" t="s">
        <v>28</v>
      </c>
      <c r="AJ125" s="16" t="s">
        <v>29</v>
      </c>
      <c r="AK125" s="16" t="s">
        <v>30</v>
      </c>
      <c r="AL125" s="16" t="s">
        <v>31</v>
      </c>
      <c r="AM125" s="16" t="s">
        <v>32</v>
      </c>
    </row>
    <row r="126" spans="1:39" x14ac:dyDescent="0.2">
      <c r="A126" s="18">
        <v>94776</v>
      </c>
      <c r="B126" s="18">
        <v>94695</v>
      </c>
      <c r="C126" s="18"/>
      <c r="D126" s="40" t="s">
        <v>73</v>
      </c>
      <c r="E126" s="20" t="str">
        <f>A126&amp;"_"&amp;B126&amp;"_"&amp;C126</f>
        <v>94776_94695_</v>
      </c>
      <c r="F126" s="21" t="s">
        <v>12</v>
      </c>
      <c r="G126" s="22">
        <v>84</v>
      </c>
      <c r="H126" s="22">
        <v>16</v>
      </c>
      <c r="I126" s="22">
        <v>8</v>
      </c>
      <c r="J126" s="22">
        <f>G126+H126+I126</f>
        <v>108</v>
      </c>
      <c r="K126" s="23"/>
      <c r="L126" s="22">
        <v>1.42</v>
      </c>
      <c r="M126" s="22">
        <v>4.84</v>
      </c>
      <c r="N126" s="22">
        <v>5.66</v>
      </c>
      <c r="O126" s="22">
        <v>0.09</v>
      </c>
      <c r="P126" s="22">
        <v>91.49</v>
      </c>
      <c r="Q126" s="22">
        <v>20.94</v>
      </c>
      <c r="R126" s="22">
        <v>3.1160000000000001</v>
      </c>
      <c r="S126" s="22">
        <v>0</v>
      </c>
      <c r="T126" s="22">
        <v>0</v>
      </c>
      <c r="U126" s="22">
        <f>L126+M126+N126+O126+P126+Q126+R126+S126+T126</f>
        <v>127.556</v>
      </c>
      <c r="V126" s="23"/>
      <c r="W126" s="22">
        <f>(L126+M126+N126+O126+P126)-G126</f>
        <v>19.5</v>
      </c>
      <c r="X126" s="22">
        <f>Q126-H126</f>
        <v>4.9400000000000013</v>
      </c>
      <c r="Y126" s="22">
        <f t="shared" ref="Y126:Y129" si="176">(R126+S126+T126)-I126</f>
        <v>-4.8840000000000003</v>
      </c>
      <c r="Z126" s="22">
        <f>U126-J126</f>
        <v>19.555999999999997</v>
      </c>
      <c r="AA126" s="23"/>
      <c r="AB126" s="24">
        <f>W126/G126</f>
        <v>0.23214285714285715</v>
      </c>
      <c r="AC126" s="24">
        <f>X126/H126</f>
        <v>0.30875000000000008</v>
      </c>
      <c r="AD126" s="24">
        <f>Y126/I126</f>
        <v>-0.61050000000000004</v>
      </c>
      <c r="AE126" s="24">
        <f>Z126/J126</f>
        <v>0.18107407407407405</v>
      </c>
      <c r="AF126" s="23"/>
      <c r="AG126" s="25">
        <f>((2*(Z126^2))/(J126+U126))^0.5</f>
        <v>1.8019715957483105</v>
      </c>
      <c r="AH126" s="23"/>
      <c r="AI126" s="18" t="str">
        <f>IF(J126&lt;700,IF(((Z126^2)^0.5)&lt;=100,"Pass","Fail"),IF(J126&lt;2700,IF(((AE126^2)^0.5)&lt;=0.15,"Pass","Fail"),IF(Z126&lt;400,"Pass","Fail")))</f>
        <v>Pass</v>
      </c>
      <c r="AJ126" s="18" t="str">
        <f>IF(AG126&lt;=5,"Pass","Fail")</f>
        <v>Pass</v>
      </c>
      <c r="AK126" s="18" t="str">
        <f t="shared" ref="AK126:AK129" si="177">IF(AG126&lt;=10,"Pass","Fail")</f>
        <v>Pass</v>
      </c>
      <c r="AL126" s="18" t="str">
        <f t="shared" ref="AL126:AL129" si="178">IF(AG126&lt;=7,"Pass","Fail")</f>
        <v>Pass</v>
      </c>
      <c r="AM126" s="18" t="str">
        <f t="shared" ref="AM126:AM129" si="179">IF(AG126&gt;10,"Yes","No")</f>
        <v>No</v>
      </c>
    </row>
    <row r="127" spans="1:39" x14ac:dyDescent="0.2">
      <c r="A127" s="18">
        <v>95379</v>
      </c>
      <c r="B127" s="18">
        <v>77640</v>
      </c>
      <c r="C127" s="18"/>
      <c r="D127" s="40" t="s">
        <v>74</v>
      </c>
      <c r="E127" s="20" t="str">
        <f t="shared" ref="E127:E129" si="180">A127&amp;"_"&amp;B127&amp;"_"&amp;C127</f>
        <v>95379_77640_</v>
      </c>
      <c r="F127" s="21" t="s">
        <v>12</v>
      </c>
      <c r="G127" s="22">
        <v>259</v>
      </c>
      <c r="H127" s="22">
        <v>32</v>
      </c>
      <c r="I127" s="22">
        <v>11</v>
      </c>
      <c r="J127" s="22">
        <f t="shared" ref="J127:J129" si="181">G127+H127+I127</f>
        <v>302</v>
      </c>
      <c r="K127" s="23"/>
      <c r="L127" s="22">
        <v>2.87</v>
      </c>
      <c r="M127" s="22">
        <v>33.67</v>
      </c>
      <c r="N127" s="22">
        <v>31.9</v>
      </c>
      <c r="O127" s="22">
        <v>0.31</v>
      </c>
      <c r="P127" s="22">
        <v>190.83</v>
      </c>
      <c r="Q127" s="22">
        <v>32</v>
      </c>
      <c r="R127" s="22">
        <v>11.164</v>
      </c>
      <c r="S127" s="22">
        <v>1.2E-2</v>
      </c>
      <c r="T127" s="22">
        <v>5.2000000000000005E-2</v>
      </c>
      <c r="U127" s="22">
        <f t="shared" ref="U127:U129" si="182">L127+M127+N127+O127+P127+Q127+R127+S127+T127</f>
        <v>302.80800000000005</v>
      </c>
      <c r="V127" s="23"/>
      <c r="W127" s="22">
        <f t="shared" ref="W127:W129" si="183">(L127+M127+N127+O127+P127)-G127</f>
        <v>0.58000000000004093</v>
      </c>
      <c r="X127" s="22">
        <f t="shared" ref="X127:X129" si="184">Q127-H127</f>
        <v>0</v>
      </c>
      <c r="Y127" s="22">
        <f t="shared" si="176"/>
        <v>0.22799999999999976</v>
      </c>
      <c r="Z127" s="22">
        <f t="shared" ref="Z127:Z129" si="185">U127-J127</f>
        <v>0.80800000000004957</v>
      </c>
      <c r="AA127" s="23"/>
      <c r="AB127" s="24">
        <f t="shared" ref="AB127:AE130" si="186">W127/G127</f>
        <v>2.2393822393823974E-3</v>
      </c>
      <c r="AC127" s="24">
        <f t="shared" si="186"/>
        <v>0</v>
      </c>
      <c r="AD127" s="24">
        <f t="shared" si="186"/>
        <v>2.0727272727272705E-2</v>
      </c>
      <c r="AE127" s="24">
        <f t="shared" si="186"/>
        <v>2.6754966887418859E-3</v>
      </c>
      <c r="AF127" s="23"/>
      <c r="AG127" s="25">
        <f t="shared" ref="AG127:AG129" si="187">((2*(Z127^2))/(J127+U127))^0.5</f>
        <v>4.6464107027775745E-2</v>
      </c>
      <c r="AH127" s="23"/>
      <c r="AI127" s="18" t="str">
        <f t="shared" ref="AI127:AI129" si="188">IF(J127&lt;700,IF(((Z127^2)^0.5)&lt;=100,"Pass","Fail"),IF(J127&lt;2700,IF(((AE127^2)^0.5)&lt;=0.15,"Pass","Fail"),IF(Z127&lt;400,"Pass","Fail")))</f>
        <v>Pass</v>
      </c>
      <c r="AJ127" s="18" t="str">
        <f t="shared" ref="AJ127:AJ129" si="189">IF(AG127&lt;=5,"Pass","Fail")</f>
        <v>Pass</v>
      </c>
      <c r="AK127" s="18" t="str">
        <f t="shared" si="177"/>
        <v>Pass</v>
      </c>
      <c r="AL127" s="18" t="str">
        <f t="shared" si="178"/>
        <v>Pass</v>
      </c>
      <c r="AM127" s="18" t="str">
        <f t="shared" si="179"/>
        <v>No</v>
      </c>
    </row>
    <row r="128" spans="1:39" x14ac:dyDescent="0.2">
      <c r="A128" s="18">
        <v>137646</v>
      </c>
      <c r="B128" s="18">
        <v>94488</v>
      </c>
      <c r="C128" s="18"/>
      <c r="D128" s="40" t="s">
        <v>75</v>
      </c>
      <c r="E128" s="20" t="str">
        <f t="shared" si="180"/>
        <v>137646_94488_</v>
      </c>
      <c r="F128" s="21" t="s">
        <v>12</v>
      </c>
      <c r="G128" s="22">
        <v>173</v>
      </c>
      <c r="H128" s="22">
        <v>22</v>
      </c>
      <c r="I128" s="22">
        <v>5</v>
      </c>
      <c r="J128" s="22">
        <f t="shared" si="181"/>
        <v>200</v>
      </c>
      <c r="K128" s="23"/>
      <c r="L128" s="22">
        <v>2.09</v>
      </c>
      <c r="M128" s="22">
        <v>14.07</v>
      </c>
      <c r="N128" s="22">
        <v>15.78</v>
      </c>
      <c r="O128" s="22">
        <v>0.12</v>
      </c>
      <c r="P128" s="22">
        <v>141.74</v>
      </c>
      <c r="Q128" s="22">
        <v>22.04</v>
      </c>
      <c r="R128" s="22">
        <v>8.9559999999999995</v>
      </c>
      <c r="S128" s="22">
        <v>0</v>
      </c>
      <c r="T128" s="22">
        <v>4.8000000000000001E-2</v>
      </c>
      <c r="U128" s="22">
        <f t="shared" si="182"/>
        <v>204.84399999999999</v>
      </c>
      <c r="V128" s="23"/>
      <c r="W128" s="22">
        <f t="shared" si="183"/>
        <v>0.80000000000001137</v>
      </c>
      <c r="X128" s="22">
        <f t="shared" si="184"/>
        <v>3.9999999999999147E-2</v>
      </c>
      <c r="Y128" s="22">
        <f t="shared" si="176"/>
        <v>4.0039999999999996</v>
      </c>
      <c r="Z128" s="22">
        <f t="shared" si="185"/>
        <v>4.8439999999999941</v>
      </c>
      <c r="AA128" s="23"/>
      <c r="AB128" s="24">
        <f t="shared" si="186"/>
        <v>4.6242774566474642E-3</v>
      </c>
      <c r="AC128" s="24">
        <f t="shared" si="186"/>
        <v>1.8181818181817794E-3</v>
      </c>
      <c r="AD128" s="24">
        <f t="shared" si="186"/>
        <v>0.80079999999999996</v>
      </c>
      <c r="AE128" s="24">
        <f t="shared" si="186"/>
        <v>2.4219999999999971E-2</v>
      </c>
      <c r="AF128" s="23"/>
      <c r="AG128" s="25">
        <f t="shared" si="187"/>
        <v>0.34046719968408756</v>
      </c>
      <c r="AH128" s="23"/>
      <c r="AI128" s="18" t="str">
        <f t="shared" si="188"/>
        <v>Pass</v>
      </c>
      <c r="AJ128" s="18" t="str">
        <f t="shared" si="189"/>
        <v>Pass</v>
      </c>
      <c r="AK128" s="18" t="str">
        <f t="shared" si="177"/>
        <v>Pass</v>
      </c>
      <c r="AL128" s="18" t="str">
        <f t="shared" si="178"/>
        <v>Pass</v>
      </c>
      <c r="AM128" s="18" t="str">
        <f t="shared" si="179"/>
        <v>No</v>
      </c>
    </row>
    <row r="129" spans="1:39" x14ac:dyDescent="0.2">
      <c r="A129" s="18">
        <v>123966</v>
      </c>
      <c r="B129" s="18">
        <v>94317</v>
      </c>
      <c r="C129" s="18"/>
      <c r="D129" s="40" t="s">
        <v>76</v>
      </c>
      <c r="E129" s="20" t="str">
        <f t="shared" si="180"/>
        <v>123966_94317_</v>
      </c>
      <c r="F129" s="21" t="s">
        <v>12</v>
      </c>
      <c r="G129" s="22">
        <v>274</v>
      </c>
      <c r="H129" s="22">
        <v>30</v>
      </c>
      <c r="I129" s="22">
        <v>9</v>
      </c>
      <c r="J129" s="22">
        <f t="shared" si="181"/>
        <v>313</v>
      </c>
      <c r="K129" s="23"/>
      <c r="L129" s="22">
        <v>3.33</v>
      </c>
      <c r="M129" s="22">
        <v>26.91</v>
      </c>
      <c r="N129" s="22">
        <v>33.33</v>
      </c>
      <c r="O129" s="22">
        <v>0.31</v>
      </c>
      <c r="P129" s="22">
        <v>210.67</v>
      </c>
      <c r="Q129" s="22">
        <v>29.99</v>
      </c>
      <c r="R129" s="22">
        <v>9.1999999999999993</v>
      </c>
      <c r="S129" s="22">
        <v>0</v>
      </c>
      <c r="T129" s="22">
        <v>0.10400000000000001</v>
      </c>
      <c r="U129" s="22">
        <f t="shared" si="182"/>
        <v>313.84399999999999</v>
      </c>
      <c r="V129" s="23"/>
      <c r="W129" s="22">
        <f t="shared" si="183"/>
        <v>0.55000000000001137</v>
      </c>
      <c r="X129" s="22">
        <f t="shared" si="184"/>
        <v>-1.0000000000001563E-2</v>
      </c>
      <c r="Y129" s="22">
        <f t="shared" si="176"/>
        <v>0.30399999999999849</v>
      </c>
      <c r="Z129" s="22">
        <f t="shared" si="185"/>
        <v>0.84399999999999409</v>
      </c>
      <c r="AA129" s="23"/>
      <c r="AB129" s="24">
        <f t="shared" si="186"/>
        <v>2.0072992700730344E-3</v>
      </c>
      <c r="AC129" s="24">
        <f t="shared" si="186"/>
        <v>-3.3333333333338542E-4</v>
      </c>
      <c r="AD129" s="24">
        <f t="shared" si="186"/>
        <v>3.3777777777777608E-2</v>
      </c>
      <c r="AE129" s="24">
        <f t="shared" si="186"/>
        <v>2.6964856230031762E-3</v>
      </c>
      <c r="AF129" s="23"/>
      <c r="AG129" s="25">
        <f t="shared" si="187"/>
        <v>4.7673573607519823E-2</v>
      </c>
      <c r="AH129" s="23"/>
      <c r="AI129" s="18" t="str">
        <f t="shared" si="188"/>
        <v>Pass</v>
      </c>
      <c r="AJ129" s="18" t="str">
        <f t="shared" si="189"/>
        <v>Pass</v>
      </c>
      <c r="AK129" s="18" t="str">
        <f t="shared" si="177"/>
        <v>Pass</v>
      </c>
      <c r="AL129" s="18" t="str">
        <f t="shared" si="178"/>
        <v>Pass</v>
      </c>
      <c r="AM129" s="18" t="str">
        <f t="shared" si="179"/>
        <v>No</v>
      </c>
    </row>
    <row r="130" spans="1:39" x14ac:dyDescent="0.2">
      <c r="A130" s="27" t="s">
        <v>38</v>
      </c>
      <c r="B130" s="28"/>
      <c r="C130" s="28"/>
      <c r="D130" s="29"/>
      <c r="E130" s="28"/>
      <c r="F130" s="28"/>
      <c r="G130" s="30">
        <f>SUM(G126:G129)</f>
        <v>790</v>
      </c>
      <c r="H130" s="30">
        <f>SUM(H126:H129)</f>
        <v>100</v>
      </c>
      <c r="I130" s="30">
        <f>SUM(I126:I129)</f>
        <v>33</v>
      </c>
      <c r="J130" s="30">
        <f>SUM(J126:J129)</f>
        <v>923</v>
      </c>
      <c r="K130" s="31"/>
      <c r="L130" s="30">
        <f t="shared" ref="L130:U130" si="190">SUM(L126:L129)</f>
        <v>9.7100000000000009</v>
      </c>
      <c r="M130" s="30">
        <f t="shared" si="190"/>
        <v>79.490000000000009</v>
      </c>
      <c r="N130" s="30">
        <f t="shared" si="190"/>
        <v>86.67</v>
      </c>
      <c r="O130" s="30">
        <f t="shared" si="190"/>
        <v>0.83000000000000007</v>
      </c>
      <c r="P130" s="30">
        <f t="shared" si="190"/>
        <v>634.73</v>
      </c>
      <c r="Q130" s="30">
        <f t="shared" si="190"/>
        <v>104.96999999999998</v>
      </c>
      <c r="R130" s="30">
        <f t="shared" si="190"/>
        <v>32.435999999999993</v>
      </c>
      <c r="S130" s="30">
        <f t="shared" si="190"/>
        <v>1.2E-2</v>
      </c>
      <c r="T130" s="30">
        <f t="shared" si="190"/>
        <v>0.20400000000000001</v>
      </c>
      <c r="U130" s="30">
        <f t="shared" si="190"/>
        <v>949.05200000000013</v>
      </c>
      <c r="V130" s="31"/>
      <c r="W130" s="30">
        <f>(L130+M130+N130+O130+P130)-G130</f>
        <v>21.430000000000064</v>
      </c>
      <c r="X130" s="30">
        <f>Q130-H130</f>
        <v>4.9699999999999847</v>
      </c>
      <c r="Y130" s="30">
        <f>(R130+S130+T130)-I130</f>
        <v>-0.34800000000000608</v>
      </c>
      <c r="Z130" s="30">
        <f>U130-J130</f>
        <v>26.052000000000135</v>
      </c>
      <c r="AA130" s="31"/>
      <c r="AB130" s="32">
        <f t="shared" si="186"/>
        <v>2.7126582278481092E-2</v>
      </c>
      <c r="AC130" s="32">
        <f t="shared" si="186"/>
        <v>4.9699999999999848E-2</v>
      </c>
      <c r="AD130" s="32">
        <f t="shared" si="186"/>
        <v>-1.0545454545454729E-2</v>
      </c>
      <c r="AE130" s="32">
        <f t="shared" si="186"/>
        <v>2.8225352112676204E-2</v>
      </c>
      <c r="AF130" s="31"/>
      <c r="AG130" s="33">
        <f>((2*(Z130^2))/(J130+U130))^0.5</f>
        <v>0.85152443212390438</v>
      </c>
      <c r="AH130" s="31"/>
      <c r="AI130" s="18" t="str">
        <f>IF(((AE130^2)^0.5)&lt;=0.05,"Pass","Fail")</f>
        <v>Pass</v>
      </c>
      <c r="AJ130" s="34"/>
    </row>
    <row r="131" spans="1:39" x14ac:dyDescent="0.2">
      <c r="A131" s="27"/>
      <c r="B131" s="28"/>
      <c r="C131" s="28"/>
      <c r="D131" s="29"/>
      <c r="E131" s="28"/>
      <c r="F131" s="28"/>
      <c r="G131" s="35"/>
      <c r="H131" s="35"/>
      <c r="I131" s="35"/>
      <c r="J131" s="35"/>
      <c r="K131" s="31"/>
      <c r="L131" s="36">
        <f t="shared" ref="L131:T131" si="191">L130/$U130</f>
        <v>1.0231262354433687E-2</v>
      </c>
      <c r="M131" s="36">
        <f t="shared" si="191"/>
        <v>8.3757265144586382E-2</v>
      </c>
      <c r="N131" s="36">
        <f t="shared" si="191"/>
        <v>9.1322709398431262E-2</v>
      </c>
      <c r="O131" s="36">
        <f t="shared" si="191"/>
        <v>8.7455692628011952E-4</v>
      </c>
      <c r="P131" s="36">
        <f t="shared" si="191"/>
        <v>0.66880423833467495</v>
      </c>
      <c r="Q131" s="36">
        <f t="shared" si="191"/>
        <v>0.11060510909834231</v>
      </c>
      <c r="R131" s="36">
        <f t="shared" si="191"/>
        <v>3.4177263205809577E-2</v>
      </c>
      <c r="S131" s="36">
        <f t="shared" si="191"/>
        <v>1.2644196524531847E-5</v>
      </c>
      <c r="T131" s="36">
        <f t="shared" si="191"/>
        <v>2.1495134091704141E-4</v>
      </c>
      <c r="U131" s="35"/>
      <c r="V131" s="31"/>
      <c r="W131" s="35"/>
      <c r="X131" s="35"/>
      <c r="Y131" s="35"/>
      <c r="Z131" s="35"/>
      <c r="AA131" s="31"/>
      <c r="AB131" s="36"/>
      <c r="AC131" s="36"/>
      <c r="AD131" s="36"/>
      <c r="AE131" s="36"/>
      <c r="AF131" s="31"/>
      <c r="AG131" s="37"/>
      <c r="AH131" s="31"/>
      <c r="AI131" s="23"/>
      <c r="AJ131" s="31"/>
    </row>
    <row r="133" spans="1:39" x14ac:dyDescent="0.2">
      <c r="A133" s="7" t="s">
        <v>77</v>
      </c>
      <c r="B133" s="7"/>
      <c r="C133" s="7"/>
      <c r="D133" s="8"/>
      <c r="E133" s="7"/>
      <c r="F133" s="7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</row>
    <row r="134" spans="1:39" x14ac:dyDescent="0.2">
      <c r="A134" s="7" t="s">
        <v>78</v>
      </c>
      <c r="B134" s="7"/>
      <c r="C134" s="7"/>
      <c r="D134" s="8"/>
      <c r="E134" s="7"/>
      <c r="F134" s="7"/>
      <c r="G134" s="10" t="s">
        <v>2</v>
      </c>
      <c r="H134" s="10"/>
      <c r="I134" s="10"/>
      <c r="J134" s="10"/>
      <c r="K134" s="9"/>
      <c r="L134" s="11" t="s">
        <v>3</v>
      </c>
      <c r="M134" s="12"/>
      <c r="N134" s="12"/>
      <c r="O134" s="12"/>
      <c r="P134" s="12"/>
      <c r="Q134" s="12"/>
      <c r="R134" s="12"/>
      <c r="S134" s="12"/>
      <c r="T134" s="12"/>
      <c r="U134" s="13"/>
      <c r="V134" s="9"/>
      <c r="W134" s="10" t="s">
        <v>4</v>
      </c>
      <c r="X134" s="10"/>
      <c r="Y134" s="10"/>
      <c r="Z134" s="10"/>
      <c r="AA134" s="9"/>
      <c r="AB134" s="10" t="s">
        <v>5</v>
      </c>
      <c r="AC134" s="10"/>
      <c r="AD134" s="10"/>
      <c r="AE134" s="10"/>
      <c r="AF134" s="9"/>
      <c r="AG134" s="9"/>
      <c r="AH134" s="9"/>
      <c r="AI134" s="10" t="s">
        <v>6</v>
      </c>
      <c r="AJ134" s="10"/>
    </row>
    <row r="135" spans="1:39" x14ac:dyDescent="0.2">
      <c r="A135" s="14" t="s">
        <v>7</v>
      </c>
      <c r="B135" s="14" t="s">
        <v>8</v>
      </c>
      <c r="C135" s="14" t="s">
        <v>9</v>
      </c>
      <c r="D135" s="15" t="s">
        <v>10</v>
      </c>
      <c r="E135" s="14" t="s">
        <v>11</v>
      </c>
      <c r="F135" s="7" t="s">
        <v>12</v>
      </c>
      <c r="G135" s="16" t="s">
        <v>13</v>
      </c>
      <c r="H135" s="16" t="s">
        <v>14</v>
      </c>
      <c r="I135" s="16" t="s">
        <v>15</v>
      </c>
      <c r="J135" s="16" t="s">
        <v>16</v>
      </c>
      <c r="K135" s="9"/>
      <c r="L135" s="16" t="s">
        <v>17</v>
      </c>
      <c r="M135" s="16" t="s">
        <v>18</v>
      </c>
      <c r="N135" s="16" t="s">
        <v>19</v>
      </c>
      <c r="O135" s="16" t="s">
        <v>20</v>
      </c>
      <c r="P135" s="16" t="s">
        <v>21</v>
      </c>
      <c r="Q135" s="16" t="s">
        <v>14</v>
      </c>
      <c r="R135" s="16" t="s">
        <v>22</v>
      </c>
      <c r="S135" s="16" t="s">
        <v>23</v>
      </c>
      <c r="T135" s="16" t="s">
        <v>24</v>
      </c>
      <c r="U135" s="16" t="s">
        <v>25</v>
      </c>
      <c r="V135" s="9"/>
      <c r="W135" s="16" t="s">
        <v>13</v>
      </c>
      <c r="X135" s="16" t="s">
        <v>14</v>
      </c>
      <c r="Y135" s="16" t="s">
        <v>15</v>
      </c>
      <c r="Z135" s="16" t="s">
        <v>26</v>
      </c>
      <c r="AA135" s="9"/>
      <c r="AB135" s="16" t="s">
        <v>13</v>
      </c>
      <c r="AC135" s="16" t="s">
        <v>14</v>
      </c>
      <c r="AD135" s="16" t="s">
        <v>15</v>
      </c>
      <c r="AE135" s="16" t="s">
        <v>26</v>
      </c>
      <c r="AF135" s="9"/>
      <c r="AG135" s="16" t="s">
        <v>27</v>
      </c>
      <c r="AH135" s="9"/>
      <c r="AI135" s="16" t="s">
        <v>28</v>
      </c>
      <c r="AJ135" s="16" t="s">
        <v>29</v>
      </c>
      <c r="AK135" s="16" t="s">
        <v>30</v>
      </c>
      <c r="AL135" s="16" t="s">
        <v>31</v>
      </c>
      <c r="AM135" s="16" t="s">
        <v>32</v>
      </c>
    </row>
    <row r="136" spans="1:39" x14ac:dyDescent="0.2">
      <c r="A136" s="18">
        <v>51815</v>
      </c>
      <c r="B136" s="18">
        <v>51140</v>
      </c>
      <c r="C136" s="18"/>
      <c r="D136" s="40" t="s">
        <v>79</v>
      </c>
      <c r="E136" s="20" t="str">
        <f>A136&amp;"_"&amp;B136&amp;"_"&amp;C136</f>
        <v>51815_51140_</v>
      </c>
      <c r="F136" s="21" t="s">
        <v>12</v>
      </c>
      <c r="G136" s="22">
        <v>197</v>
      </c>
      <c r="H136" s="22">
        <v>13</v>
      </c>
      <c r="I136" s="22">
        <v>1</v>
      </c>
      <c r="J136" s="22">
        <f>G136+H136+I136</f>
        <v>211</v>
      </c>
      <c r="K136" s="23"/>
      <c r="L136" s="22">
        <v>3.62</v>
      </c>
      <c r="M136" s="22">
        <v>12.06</v>
      </c>
      <c r="N136" s="22">
        <v>13.47</v>
      </c>
      <c r="O136" s="22">
        <v>0.1</v>
      </c>
      <c r="P136" s="22">
        <v>168</v>
      </c>
      <c r="Q136" s="22">
        <v>12.99</v>
      </c>
      <c r="R136" s="22">
        <v>1.1480000000000001</v>
      </c>
      <c r="S136" s="22">
        <v>0</v>
      </c>
      <c r="T136" s="22">
        <v>5.2000000000000005E-2</v>
      </c>
      <c r="U136" s="22">
        <f>L136+M136+N136+O136+P136+Q136+R136+S136+T136</f>
        <v>211.44</v>
      </c>
      <c r="V136" s="23"/>
      <c r="W136" s="22">
        <f>(L136+M136+N136+O136+P136)-G136</f>
        <v>0.25</v>
      </c>
      <c r="X136" s="22">
        <f>Q136-H136</f>
        <v>-9.9999999999997868E-3</v>
      </c>
      <c r="Y136" s="22">
        <f t="shared" ref="Y136:Y139" si="192">(R136+S136+T136)-I136</f>
        <v>0.20000000000000018</v>
      </c>
      <c r="Z136" s="22">
        <f>U136-J136</f>
        <v>0.43999999999999773</v>
      </c>
      <c r="AA136" s="23"/>
      <c r="AB136" s="24">
        <f>W136/G136</f>
        <v>1.2690355329949238E-3</v>
      </c>
      <c r="AC136" s="24">
        <f>X136/H136</f>
        <v>-7.6923076923075286E-4</v>
      </c>
      <c r="AD136" s="24">
        <f>Y136/I136</f>
        <v>0.20000000000000018</v>
      </c>
      <c r="AE136" s="24">
        <f>Z136/J136</f>
        <v>2.0853080568720272E-3</v>
      </c>
      <c r="AF136" s="23"/>
      <c r="AG136" s="25">
        <f>((2*(Z136^2))/(J136+U136))^0.5</f>
        <v>3.0275070096211939E-2</v>
      </c>
      <c r="AH136" s="23"/>
      <c r="AI136" s="18" t="str">
        <f>IF(J136&lt;700,IF(((Z136^2)^0.5)&lt;=100,"Pass","Fail"),IF(J136&lt;2700,IF(((AE136^2)^0.5)&lt;=0.15,"Pass","Fail"),IF(Z136&lt;400,"Pass","Fail")))</f>
        <v>Pass</v>
      </c>
      <c r="AJ136" s="18" t="str">
        <f>IF(AG136&lt;=5,"Pass","Fail")</f>
        <v>Pass</v>
      </c>
      <c r="AK136" s="18" t="str">
        <f t="shared" ref="AK136:AK139" si="193">IF(AG136&lt;=10,"Pass","Fail")</f>
        <v>Pass</v>
      </c>
      <c r="AL136" s="18" t="str">
        <f t="shared" ref="AL136:AL139" si="194">IF(AG136&lt;=7,"Pass","Fail")</f>
        <v>Pass</v>
      </c>
      <c r="AM136" s="18" t="str">
        <f t="shared" ref="AM136:AM139" si="195">IF(AG136&gt;10,"Yes","No")</f>
        <v>No</v>
      </c>
    </row>
    <row r="137" spans="1:39" x14ac:dyDescent="0.2">
      <c r="A137" s="18">
        <v>50375</v>
      </c>
      <c r="B137" s="18">
        <v>51140</v>
      </c>
      <c r="C137" s="18"/>
      <c r="D137" s="40" t="s">
        <v>80</v>
      </c>
      <c r="E137" s="20" t="str">
        <f t="shared" ref="E137:E139" si="196">A137&amp;"_"&amp;B137&amp;"_"&amp;C137</f>
        <v>50375_51140_</v>
      </c>
      <c r="F137" s="21" t="s">
        <v>12</v>
      </c>
      <c r="G137" s="22">
        <v>73</v>
      </c>
      <c r="H137" s="22">
        <v>5</v>
      </c>
      <c r="I137" s="22">
        <v>0</v>
      </c>
      <c r="J137" s="22">
        <f t="shared" ref="J137:J139" si="197">G137+H137+I137</f>
        <v>78</v>
      </c>
      <c r="K137" s="23"/>
      <c r="L137" s="22">
        <v>1.18</v>
      </c>
      <c r="M137" s="22">
        <v>4.83</v>
      </c>
      <c r="N137" s="22">
        <v>7.19</v>
      </c>
      <c r="O137" s="22">
        <v>0.02</v>
      </c>
      <c r="P137" s="22">
        <v>60.41</v>
      </c>
      <c r="Q137" s="22">
        <v>4.99</v>
      </c>
      <c r="R137" s="22">
        <v>0.02</v>
      </c>
      <c r="S137" s="22">
        <v>0</v>
      </c>
      <c r="T137" s="22">
        <v>8.0000000000000002E-3</v>
      </c>
      <c r="U137" s="22">
        <f t="shared" ref="U137:U139" si="198">L137+M137+N137+O137+P137+Q137+R137+S137+T137</f>
        <v>78.647999999999982</v>
      </c>
      <c r="V137" s="23"/>
      <c r="W137" s="22">
        <f t="shared" ref="W137:W139" si="199">(L137+M137+N137+O137+P137)-G137</f>
        <v>0.62999999999999545</v>
      </c>
      <c r="X137" s="22">
        <f t="shared" ref="X137:X139" si="200">Q137-H137</f>
        <v>-9.9999999999997868E-3</v>
      </c>
      <c r="Y137" s="22">
        <f t="shared" si="192"/>
        <v>2.8000000000000001E-2</v>
      </c>
      <c r="Z137" s="22">
        <f t="shared" ref="Z137:Z139" si="201">U137-J137</f>
        <v>0.64799999999998192</v>
      </c>
      <c r="AA137" s="23"/>
      <c r="AB137" s="24">
        <f t="shared" ref="AB137:AE140" si="202">W137/G137</f>
        <v>8.630136986301308E-3</v>
      </c>
      <c r="AC137" s="24">
        <f t="shared" si="202"/>
        <v>-1.9999999999999575E-3</v>
      </c>
      <c r="AD137" s="24" t="e">
        <f t="shared" si="202"/>
        <v>#DIV/0!</v>
      </c>
      <c r="AE137" s="24">
        <f t="shared" si="202"/>
        <v>8.3076923076920751E-3</v>
      </c>
      <c r="AF137" s="23"/>
      <c r="AG137" s="25">
        <f t="shared" ref="AG137:AG139" si="203">((2*(Z137^2))/(J137+U137))^0.5</f>
        <v>7.3219637850354319E-2</v>
      </c>
      <c r="AH137" s="23"/>
      <c r="AI137" s="18" t="str">
        <f t="shared" ref="AI137:AI139" si="204">IF(J137&lt;700,IF(((Z137^2)^0.5)&lt;=100,"Pass","Fail"),IF(J137&lt;2700,IF(((AE137^2)^0.5)&lt;=0.15,"Pass","Fail"),IF(Z137&lt;400,"Pass","Fail")))</f>
        <v>Pass</v>
      </c>
      <c r="AJ137" s="18" t="str">
        <f t="shared" ref="AJ137:AJ139" si="205">IF(AG137&lt;=5,"Pass","Fail")</f>
        <v>Pass</v>
      </c>
      <c r="AK137" s="18" t="str">
        <f t="shared" si="193"/>
        <v>Pass</v>
      </c>
      <c r="AL137" s="18" t="str">
        <f t="shared" si="194"/>
        <v>Pass</v>
      </c>
      <c r="AM137" s="18" t="str">
        <f t="shared" si="195"/>
        <v>No</v>
      </c>
    </row>
    <row r="138" spans="1:39" x14ac:dyDescent="0.2">
      <c r="A138" s="18">
        <v>76812</v>
      </c>
      <c r="B138" s="18">
        <v>134037</v>
      </c>
      <c r="C138" s="18"/>
      <c r="D138" s="40" t="s">
        <v>81</v>
      </c>
      <c r="E138" s="20" t="str">
        <f t="shared" si="196"/>
        <v>76812_134037_</v>
      </c>
      <c r="F138" s="21" t="s">
        <v>12</v>
      </c>
      <c r="G138" s="22">
        <v>37</v>
      </c>
      <c r="H138" s="22">
        <v>6</v>
      </c>
      <c r="I138" s="22">
        <v>2</v>
      </c>
      <c r="J138" s="22">
        <f t="shared" si="197"/>
        <v>45</v>
      </c>
      <c r="K138" s="23"/>
      <c r="L138" s="22">
        <v>0</v>
      </c>
      <c r="M138" s="22">
        <v>1.51</v>
      </c>
      <c r="N138" s="22">
        <v>8.99</v>
      </c>
      <c r="O138" s="22">
        <v>0</v>
      </c>
      <c r="P138" s="22">
        <v>20.7</v>
      </c>
      <c r="Q138" s="22">
        <v>6.01</v>
      </c>
      <c r="R138" s="22">
        <v>2.02</v>
      </c>
      <c r="S138" s="22">
        <v>0</v>
      </c>
      <c r="T138" s="22">
        <v>0.22400000000000003</v>
      </c>
      <c r="U138" s="22">
        <f t="shared" si="198"/>
        <v>39.454000000000001</v>
      </c>
      <c r="V138" s="23"/>
      <c r="W138" s="22">
        <f t="shared" si="199"/>
        <v>-5.8000000000000007</v>
      </c>
      <c r="X138" s="22">
        <f t="shared" si="200"/>
        <v>9.9999999999997868E-3</v>
      </c>
      <c r="Y138" s="22">
        <f t="shared" si="192"/>
        <v>0.24400000000000022</v>
      </c>
      <c r="Z138" s="22">
        <f t="shared" si="201"/>
        <v>-5.5459999999999994</v>
      </c>
      <c r="AA138" s="23"/>
      <c r="AB138" s="24">
        <f t="shared" si="202"/>
        <v>-0.15675675675675677</v>
      </c>
      <c r="AC138" s="24">
        <f t="shared" si="202"/>
        <v>1.6666666666666312E-3</v>
      </c>
      <c r="AD138" s="24">
        <f t="shared" si="202"/>
        <v>0.12200000000000011</v>
      </c>
      <c r="AE138" s="24">
        <f t="shared" si="202"/>
        <v>-0.12324444444444443</v>
      </c>
      <c r="AF138" s="23"/>
      <c r="AG138" s="25">
        <f t="shared" si="203"/>
        <v>0.85346310442153961</v>
      </c>
      <c r="AH138" s="23"/>
      <c r="AI138" s="18" t="str">
        <f t="shared" si="204"/>
        <v>Pass</v>
      </c>
      <c r="AJ138" s="18" t="str">
        <f t="shared" si="205"/>
        <v>Pass</v>
      </c>
      <c r="AK138" s="18" t="str">
        <f t="shared" si="193"/>
        <v>Pass</v>
      </c>
      <c r="AL138" s="18" t="str">
        <f t="shared" si="194"/>
        <v>Pass</v>
      </c>
      <c r="AM138" s="18" t="str">
        <f t="shared" si="195"/>
        <v>No</v>
      </c>
    </row>
    <row r="139" spans="1:39" x14ac:dyDescent="0.2">
      <c r="A139" s="18">
        <v>134865</v>
      </c>
      <c r="B139" s="18">
        <v>134562</v>
      </c>
      <c r="C139" s="18"/>
      <c r="D139" s="40" t="s">
        <v>82</v>
      </c>
      <c r="E139" s="20" t="str">
        <f t="shared" si="196"/>
        <v>134865_134562_</v>
      </c>
      <c r="F139" s="21" t="s">
        <v>12</v>
      </c>
      <c r="G139" s="22">
        <v>23</v>
      </c>
      <c r="H139" s="22">
        <v>3</v>
      </c>
      <c r="I139" s="22">
        <v>1</v>
      </c>
      <c r="J139" s="22">
        <f t="shared" si="197"/>
        <v>27</v>
      </c>
      <c r="K139" s="23"/>
      <c r="L139" s="22">
        <v>0.02</v>
      </c>
      <c r="M139" s="22">
        <v>0.22</v>
      </c>
      <c r="N139" s="22">
        <v>1.25</v>
      </c>
      <c r="O139" s="22">
        <v>0</v>
      </c>
      <c r="P139" s="22">
        <v>6.14</v>
      </c>
      <c r="Q139" s="22">
        <v>3</v>
      </c>
      <c r="R139" s="22">
        <v>1.212</v>
      </c>
      <c r="S139" s="22">
        <v>0</v>
      </c>
      <c r="T139" s="22">
        <v>3.2000000000000001E-2</v>
      </c>
      <c r="U139" s="22">
        <f t="shared" si="198"/>
        <v>11.873999999999999</v>
      </c>
      <c r="V139" s="23"/>
      <c r="W139" s="22">
        <f t="shared" si="199"/>
        <v>-15.370000000000001</v>
      </c>
      <c r="X139" s="22">
        <f t="shared" si="200"/>
        <v>0</v>
      </c>
      <c r="Y139" s="22">
        <f t="shared" si="192"/>
        <v>0.24399999999999999</v>
      </c>
      <c r="Z139" s="22">
        <f t="shared" si="201"/>
        <v>-15.126000000000001</v>
      </c>
      <c r="AA139" s="23"/>
      <c r="AB139" s="24">
        <f t="shared" si="202"/>
        <v>-0.66826086956521746</v>
      </c>
      <c r="AC139" s="24">
        <f t="shared" si="202"/>
        <v>0</v>
      </c>
      <c r="AD139" s="24">
        <f t="shared" si="202"/>
        <v>0.24399999999999999</v>
      </c>
      <c r="AE139" s="24">
        <f t="shared" si="202"/>
        <v>-0.56022222222222229</v>
      </c>
      <c r="AF139" s="23"/>
      <c r="AG139" s="25">
        <f t="shared" si="203"/>
        <v>3.430911208548626</v>
      </c>
      <c r="AH139" s="23"/>
      <c r="AI139" s="18" t="str">
        <f t="shared" si="204"/>
        <v>Pass</v>
      </c>
      <c r="AJ139" s="18" t="str">
        <f t="shared" si="205"/>
        <v>Pass</v>
      </c>
      <c r="AK139" s="18" t="str">
        <f t="shared" si="193"/>
        <v>Pass</v>
      </c>
      <c r="AL139" s="18" t="str">
        <f t="shared" si="194"/>
        <v>Pass</v>
      </c>
      <c r="AM139" s="18" t="str">
        <f t="shared" si="195"/>
        <v>No</v>
      </c>
    </row>
    <row r="140" spans="1:39" x14ac:dyDescent="0.2">
      <c r="A140" s="27" t="s">
        <v>38</v>
      </c>
      <c r="B140" s="28"/>
      <c r="C140" s="28"/>
      <c r="D140" s="29"/>
      <c r="E140" s="28"/>
      <c r="F140" s="28"/>
      <c r="G140" s="30">
        <f>SUM(G136:G139)</f>
        <v>330</v>
      </c>
      <c r="H140" s="30">
        <f>SUM(H136:H139)</f>
        <v>27</v>
      </c>
      <c r="I140" s="30">
        <f>SUM(I136:I139)</f>
        <v>4</v>
      </c>
      <c r="J140" s="30">
        <f>SUM(J136:J139)</f>
        <v>361</v>
      </c>
      <c r="K140" s="31"/>
      <c r="L140" s="30">
        <f t="shared" ref="L140:U140" si="206">SUM(L136:L139)</f>
        <v>4.8199999999999994</v>
      </c>
      <c r="M140" s="30">
        <f t="shared" si="206"/>
        <v>18.62</v>
      </c>
      <c r="N140" s="30">
        <f t="shared" si="206"/>
        <v>30.9</v>
      </c>
      <c r="O140" s="30">
        <f t="shared" si="206"/>
        <v>0.12000000000000001</v>
      </c>
      <c r="P140" s="30">
        <f t="shared" si="206"/>
        <v>255.24999999999997</v>
      </c>
      <c r="Q140" s="30">
        <f t="shared" si="206"/>
        <v>26.990000000000002</v>
      </c>
      <c r="R140" s="30">
        <f t="shared" si="206"/>
        <v>4.4000000000000004</v>
      </c>
      <c r="S140" s="30">
        <f t="shared" si="206"/>
        <v>0</v>
      </c>
      <c r="T140" s="30">
        <f t="shared" si="206"/>
        <v>0.31600000000000006</v>
      </c>
      <c r="U140" s="30">
        <f t="shared" si="206"/>
        <v>341.416</v>
      </c>
      <c r="V140" s="31"/>
      <c r="W140" s="30">
        <f>(L140+M140+N140+O140+P140)-G140</f>
        <v>-20.29000000000002</v>
      </c>
      <c r="X140" s="30">
        <f>Q140-H140</f>
        <v>-9.9999999999980105E-3</v>
      </c>
      <c r="Y140" s="30">
        <f>(R140+S140+T140)-I140</f>
        <v>0.71600000000000019</v>
      </c>
      <c r="Z140" s="30">
        <f>U140-J140</f>
        <v>-19.584000000000003</v>
      </c>
      <c r="AA140" s="31"/>
      <c r="AB140" s="32">
        <f t="shared" si="202"/>
        <v>-6.1484848484848545E-2</v>
      </c>
      <c r="AC140" s="32">
        <f t="shared" si="202"/>
        <v>-3.7037037037029668E-4</v>
      </c>
      <c r="AD140" s="32">
        <f t="shared" si="202"/>
        <v>0.17900000000000005</v>
      </c>
      <c r="AE140" s="32">
        <f t="shared" si="202"/>
        <v>-5.4249307479224386E-2</v>
      </c>
      <c r="AF140" s="31"/>
      <c r="AG140" s="33">
        <f>((2*(Z140^2))/(J140+U140))^0.5</f>
        <v>1.0450070021930327</v>
      </c>
      <c r="AH140" s="31"/>
      <c r="AI140" s="18" t="str">
        <f>IF(((AE140^2)^0.5)&lt;=0.05,"Pass","Fail")</f>
        <v>Fail</v>
      </c>
      <c r="AJ140" s="34"/>
    </row>
    <row r="141" spans="1:39" x14ac:dyDescent="0.2">
      <c r="A141" s="27"/>
      <c r="B141" s="28"/>
      <c r="C141" s="28"/>
      <c r="D141" s="29"/>
      <c r="E141" s="28"/>
      <c r="F141" s="28"/>
      <c r="G141" s="35"/>
      <c r="H141" s="35"/>
      <c r="I141" s="35"/>
      <c r="J141" s="35"/>
      <c r="K141" s="31"/>
      <c r="L141" s="36">
        <f t="shared" ref="L141:T141" si="207">L140/$U140</f>
        <v>1.4117674625676592E-2</v>
      </c>
      <c r="M141" s="36">
        <f t="shared" si="207"/>
        <v>5.4537572931555645E-2</v>
      </c>
      <c r="N141" s="36">
        <f t="shared" si="207"/>
        <v>9.0505424467511766E-2</v>
      </c>
      <c r="O141" s="36">
        <f t="shared" si="207"/>
        <v>3.5147737657286127E-4</v>
      </c>
      <c r="P141" s="36">
        <f t="shared" si="207"/>
        <v>0.74762166975185684</v>
      </c>
      <c r="Q141" s="36">
        <f t="shared" si="207"/>
        <v>7.9053119947512712E-2</v>
      </c>
      <c r="R141" s="36">
        <f t="shared" si="207"/>
        <v>1.288750380767158E-2</v>
      </c>
      <c r="S141" s="36">
        <f t="shared" si="207"/>
        <v>0</v>
      </c>
      <c r="T141" s="36">
        <f t="shared" si="207"/>
        <v>9.2555709164186817E-4</v>
      </c>
      <c r="U141" s="35"/>
      <c r="V141" s="31"/>
      <c r="W141" s="35"/>
      <c r="X141" s="35"/>
      <c r="Y141" s="35"/>
      <c r="Z141" s="35"/>
      <c r="AA141" s="31"/>
      <c r="AB141" s="36"/>
      <c r="AC141" s="36"/>
      <c r="AD141" s="36"/>
      <c r="AE141" s="36"/>
      <c r="AF141" s="31"/>
      <c r="AG141" s="37"/>
      <c r="AH141" s="31"/>
      <c r="AI141" s="23"/>
      <c r="AJ141" s="31"/>
    </row>
    <row r="143" spans="1:39" x14ac:dyDescent="0.2">
      <c r="A143" s="7" t="s">
        <v>77</v>
      </c>
      <c r="B143" s="7"/>
      <c r="C143" s="7"/>
      <c r="D143" s="8"/>
      <c r="E143" s="7"/>
      <c r="F143" s="7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</row>
    <row r="144" spans="1:39" x14ac:dyDescent="0.2">
      <c r="A144" s="7" t="s">
        <v>83</v>
      </c>
      <c r="B144" s="7"/>
      <c r="C144" s="7"/>
      <c r="D144" s="8"/>
      <c r="E144" s="7"/>
      <c r="F144" s="7"/>
      <c r="G144" s="10" t="s">
        <v>2</v>
      </c>
      <c r="H144" s="10"/>
      <c r="I144" s="10"/>
      <c r="J144" s="10"/>
      <c r="K144" s="9"/>
      <c r="L144" s="11" t="s">
        <v>3</v>
      </c>
      <c r="M144" s="12"/>
      <c r="N144" s="12"/>
      <c r="O144" s="12"/>
      <c r="P144" s="12"/>
      <c r="Q144" s="12"/>
      <c r="R144" s="12"/>
      <c r="S144" s="12"/>
      <c r="T144" s="12"/>
      <c r="U144" s="13"/>
      <c r="V144" s="9"/>
      <c r="W144" s="10" t="s">
        <v>4</v>
      </c>
      <c r="X144" s="10"/>
      <c r="Y144" s="10"/>
      <c r="Z144" s="10"/>
      <c r="AA144" s="9"/>
      <c r="AB144" s="10" t="s">
        <v>5</v>
      </c>
      <c r="AC144" s="10"/>
      <c r="AD144" s="10"/>
      <c r="AE144" s="10"/>
      <c r="AF144" s="9"/>
      <c r="AG144" s="9"/>
      <c r="AH144" s="9"/>
      <c r="AI144" s="10" t="s">
        <v>6</v>
      </c>
      <c r="AJ144" s="10"/>
    </row>
    <row r="145" spans="1:39" x14ac:dyDescent="0.2">
      <c r="A145" s="14" t="s">
        <v>7</v>
      </c>
      <c r="B145" s="14" t="s">
        <v>8</v>
      </c>
      <c r="C145" s="14" t="s">
        <v>9</v>
      </c>
      <c r="D145" s="15" t="s">
        <v>10</v>
      </c>
      <c r="E145" s="14" t="s">
        <v>11</v>
      </c>
      <c r="F145" s="7" t="s">
        <v>12</v>
      </c>
      <c r="G145" s="16" t="s">
        <v>13</v>
      </c>
      <c r="H145" s="16" t="s">
        <v>14</v>
      </c>
      <c r="I145" s="16" t="s">
        <v>15</v>
      </c>
      <c r="J145" s="16" t="s">
        <v>16</v>
      </c>
      <c r="K145" s="9"/>
      <c r="L145" s="16" t="s">
        <v>17</v>
      </c>
      <c r="M145" s="16" t="s">
        <v>18</v>
      </c>
      <c r="N145" s="16" t="s">
        <v>19</v>
      </c>
      <c r="O145" s="16" t="s">
        <v>20</v>
      </c>
      <c r="P145" s="16" t="s">
        <v>21</v>
      </c>
      <c r="Q145" s="16" t="s">
        <v>14</v>
      </c>
      <c r="R145" s="16" t="s">
        <v>22</v>
      </c>
      <c r="S145" s="16" t="s">
        <v>23</v>
      </c>
      <c r="T145" s="16" t="s">
        <v>24</v>
      </c>
      <c r="U145" s="16" t="s">
        <v>25</v>
      </c>
      <c r="V145" s="9"/>
      <c r="W145" s="16" t="s">
        <v>13</v>
      </c>
      <c r="X145" s="16" t="s">
        <v>14</v>
      </c>
      <c r="Y145" s="16" t="s">
        <v>15</v>
      </c>
      <c r="Z145" s="16" t="s">
        <v>26</v>
      </c>
      <c r="AA145" s="9"/>
      <c r="AB145" s="16" t="s">
        <v>13</v>
      </c>
      <c r="AC145" s="16" t="s">
        <v>14</v>
      </c>
      <c r="AD145" s="16" t="s">
        <v>15</v>
      </c>
      <c r="AE145" s="16" t="s">
        <v>26</v>
      </c>
      <c r="AF145" s="9"/>
      <c r="AG145" s="16" t="s">
        <v>27</v>
      </c>
      <c r="AH145" s="9"/>
      <c r="AI145" s="16" t="s">
        <v>28</v>
      </c>
      <c r="AJ145" s="16" t="s">
        <v>29</v>
      </c>
      <c r="AK145" s="16" t="s">
        <v>30</v>
      </c>
      <c r="AL145" s="16" t="s">
        <v>31</v>
      </c>
      <c r="AM145" s="16" t="s">
        <v>32</v>
      </c>
    </row>
    <row r="146" spans="1:39" x14ac:dyDescent="0.2">
      <c r="A146" s="18">
        <v>51140</v>
      </c>
      <c r="B146" s="18">
        <v>51815</v>
      </c>
      <c r="C146" s="18"/>
      <c r="D146" s="40" t="s">
        <v>84</v>
      </c>
      <c r="E146" s="20" t="str">
        <f>A146&amp;"_"&amp;B146&amp;"_"&amp;C146</f>
        <v>51140_51815_</v>
      </c>
      <c r="F146" s="21" t="s">
        <v>12</v>
      </c>
      <c r="G146" s="22">
        <v>197</v>
      </c>
      <c r="H146" s="22">
        <v>13</v>
      </c>
      <c r="I146" s="22">
        <v>1</v>
      </c>
      <c r="J146" s="22">
        <f>G146+H146+I146</f>
        <v>211</v>
      </c>
      <c r="K146" s="23"/>
      <c r="L146" s="22">
        <v>3.21</v>
      </c>
      <c r="M146" s="22">
        <v>16.98</v>
      </c>
      <c r="N146" s="22">
        <v>19.649999999999999</v>
      </c>
      <c r="O146" s="22">
        <v>0.66</v>
      </c>
      <c r="P146" s="22">
        <v>156.81</v>
      </c>
      <c r="Q146" s="22">
        <v>13</v>
      </c>
      <c r="R146" s="22">
        <v>1.0720000000000001</v>
      </c>
      <c r="S146" s="22">
        <v>0</v>
      </c>
      <c r="T146" s="22">
        <v>5.2000000000000005E-2</v>
      </c>
      <c r="U146" s="22">
        <f>L146+M146+N146+O146+P146+Q146+R146+S146+T146</f>
        <v>211.434</v>
      </c>
      <c r="V146" s="23"/>
      <c r="W146" s="22">
        <f>(L146+M146+N146+O146+P146)-G146</f>
        <v>0.31000000000000227</v>
      </c>
      <c r="X146" s="22">
        <f>Q146-H146</f>
        <v>0</v>
      </c>
      <c r="Y146" s="22">
        <f t="shared" ref="Y146:Y149" si="208">(R146+S146+T146)-I146</f>
        <v>0.12400000000000011</v>
      </c>
      <c r="Z146" s="22">
        <f>U146-J146</f>
        <v>0.4339999999999975</v>
      </c>
      <c r="AA146" s="23"/>
      <c r="AB146" s="24">
        <f>W146/G146</f>
        <v>1.5736040609137171E-3</v>
      </c>
      <c r="AC146" s="24">
        <f>X146/H146</f>
        <v>0</v>
      </c>
      <c r="AD146" s="24">
        <f>Y146/I146</f>
        <v>0.12400000000000011</v>
      </c>
      <c r="AE146" s="24">
        <f>Z146/J146</f>
        <v>2.05687203791468E-3</v>
      </c>
      <c r="AF146" s="23"/>
      <c r="AG146" s="25">
        <f>((2*(Z146^2))/(J146+U146))^0.5</f>
        <v>2.9862440303129449E-2</v>
      </c>
      <c r="AH146" s="23"/>
      <c r="AI146" s="18" t="str">
        <f>IF(J146&lt;700,IF(((Z146^2)^0.5)&lt;=100,"Pass","Fail"),IF(J146&lt;2700,IF(((AE146^2)^0.5)&lt;=0.15,"Pass","Fail"),IF(Z146&lt;400,"Pass","Fail")))</f>
        <v>Pass</v>
      </c>
      <c r="AJ146" s="18" t="str">
        <f>IF(AG146&lt;=5,"Pass","Fail")</f>
        <v>Pass</v>
      </c>
      <c r="AK146" s="18" t="str">
        <f t="shared" ref="AK146:AK149" si="209">IF(AG146&lt;=10,"Pass","Fail")</f>
        <v>Pass</v>
      </c>
      <c r="AL146" s="18" t="str">
        <f t="shared" ref="AL146:AL149" si="210">IF(AG146&lt;=7,"Pass","Fail")</f>
        <v>Pass</v>
      </c>
      <c r="AM146" s="18" t="str">
        <f t="shared" ref="AM146:AM149" si="211">IF(AG146&gt;10,"Yes","No")</f>
        <v>No</v>
      </c>
    </row>
    <row r="147" spans="1:39" x14ac:dyDescent="0.2">
      <c r="A147" s="18">
        <v>51140</v>
      </c>
      <c r="B147" s="18">
        <v>50375</v>
      </c>
      <c r="C147" s="18"/>
      <c r="D147" s="40" t="s">
        <v>85</v>
      </c>
      <c r="E147" s="20" t="str">
        <f t="shared" ref="E147:E149" si="212">A147&amp;"_"&amp;B147&amp;"_"&amp;C147</f>
        <v>51140_50375_</v>
      </c>
      <c r="F147" s="21" t="s">
        <v>12</v>
      </c>
      <c r="G147" s="22">
        <v>126</v>
      </c>
      <c r="H147" s="22">
        <v>8</v>
      </c>
      <c r="I147" s="22">
        <v>0</v>
      </c>
      <c r="J147" s="22">
        <f t="shared" ref="J147:J149" si="213">G147+H147+I147</f>
        <v>134</v>
      </c>
      <c r="K147" s="23"/>
      <c r="L147" s="22">
        <v>2.04</v>
      </c>
      <c r="M147" s="22">
        <v>5.86</v>
      </c>
      <c r="N147" s="22">
        <v>12.54</v>
      </c>
      <c r="O147" s="22">
        <v>0.41</v>
      </c>
      <c r="P147" s="22">
        <v>105.12</v>
      </c>
      <c r="Q147" s="22">
        <v>8</v>
      </c>
      <c r="R147" s="22">
        <v>2.4E-2</v>
      </c>
      <c r="S147" s="22">
        <v>0</v>
      </c>
      <c r="T147" s="22">
        <v>1.2E-2</v>
      </c>
      <c r="U147" s="22">
        <f t="shared" ref="U147:U149" si="214">L147+M147+N147+O147+P147+Q147+R147+S147+T147</f>
        <v>134.006</v>
      </c>
      <c r="V147" s="23"/>
      <c r="W147" s="22">
        <f t="shared" ref="W147:W149" si="215">(L147+M147+N147+O147+P147)-G147</f>
        <v>-3.0000000000001137E-2</v>
      </c>
      <c r="X147" s="22">
        <f t="shared" ref="X147:X149" si="216">Q147-H147</f>
        <v>0</v>
      </c>
      <c r="Y147" s="22">
        <f t="shared" si="208"/>
        <v>3.6000000000000004E-2</v>
      </c>
      <c r="Z147" s="22">
        <f t="shared" ref="Z147:Z149" si="217">U147-J147</f>
        <v>6.0000000000002274E-3</v>
      </c>
      <c r="AA147" s="23"/>
      <c r="AB147" s="24">
        <f t="shared" ref="AB147:AE150" si="218">W147/G147</f>
        <v>-2.3809523809524712E-4</v>
      </c>
      <c r="AC147" s="24">
        <f t="shared" si="218"/>
        <v>0</v>
      </c>
      <c r="AD147" s="24" t="e">
        <f t="shared" si="218"/>
        <v>#DIV/0!</v>
      </c>
      <c r="AE147" s="24">
        <f t="shared" si="218"/>
        <v>4.4776119402986772E-5</v>
      </c>
      <c r="AF147" s="23"/>
      <c r="AG147" s="25">
        <f t="shared" ref="AG147:AG149" si="219">((2*(Z147^2))/(J147+U147))^0.5</f>
        <v>5.1831525334489149E-4</v>
      </c>
      <c r="AH147" s="23"/>
      <c r="AI147" s="18" t="str">
        <f t="shared" ref="AI147:AI149" si="220">IF(J147&lt;700,IF(((Z147^2)^0.5)&lt;=100,"Pass","Fail"),IF(J147&lt;2700,IF(((AE147^2)^0.5)&lt;=0.15,"Pass","Fail"),IF(Z147&lt;400,"Pass","Fail")))</f>
        <v>Pass</v>
      </c>
      <c r="AJ147" s="18" t="str">
        <f t="shared" ref="AJ147:AJ149" si="221">IF(AG147&lt;=5,"Pass","Fail")</f>
        <v>Pass</v>
      </c>
      <c r="AK147" s="18" t="str">
        <f t="shared" si="209"/>
        <v>Pass</v>
      </c>
      <c r="AL147" s="18" t="str">
        <f t="shared" si="210"/>
        <v>Pass</v>
      </c>
      <c r="AM147" s="18" t="str">
        <f t="shared" si="211"/>
        <v>No</v>
      </c>
    </row>
    <row r="148" spans="1:39" x14ac:dyDescent="0.2">
      <c r="A148" s="18">
        <v>134037</v>
      </c>
      <c r="B148" s="18">
        <v>76812</v>
      </c>
      <c r="C148" s="18"/>
      <c r="D148" s="40" t="s">
        <v>86</v>
      </c>
      <c r="E148" s="20" t="str">
        <f t="shared" si="212"/>
        <v>134037_76812_</v>
      </c>
      <c r="F148" s="21" t="s">
        <v>12</v>
      </c>
      <c r="G148" s="22">
        <v>39</v>
      </c>
      <c r="H148" s="22">
        <v>5</v>
      </c>
      <c r="I148" s="22">
        <v>3</v>
      </c>
      <c r="J148" s="22">
        <f t="shared" si="213"/>
        <v>47</v>
      </c>
      <c r="K148" s="23"/>
      <c r="L148" s="22">
        <v>0.01</v>
      </c>
      <c r="M148" s="22">
        <v>0.48</v>
      </c>
      <c r="N148" s="22">
        <v>9.84</v>
      </c>
      <c r="O148" s="22">
        <v>0</v>
      </c>
      <c r="P148" s="22">
        <v>6.91</v>
      </c>
      <c r="Q148" s="22">
        <v>5</v>
      </c>
      <c r="R148" s="22">
        <v>3.2600000000000002</v>
      </c>
      <c r="S148" s="22">
        <v>0</v>
      </c>
      <c r="T148" s="22">
        <v>0.26</v>
      </c>
      <c r="U148" s="22">
        <f t="shared" si="214"/>
        <v>25.760000000000005</v>
      </c>
      <c r="V148" s="23"/>
      <c r="W148" s="22">
        <f t="shared" si="215"/>
        <v>-21.759999999999998</v>
      </c>
      <c r="X148" s="22">
        <f t="shared" si="216"/>
        <v>0</v>
      </c>
      <c r="Y148" s="22">
        <f t="shared" si="208"/>
        <v>0.52000000000000046</v>
      </c>
      <c r="Z148" s="22">
        <f t="shared" si="217"/>
        <v>-21.239999999999995</v>
      </c>
      <c r="AA148" s="23"/>
      <c r="AB148" s="24">
        <f t="shared" si="218"/>
        <v>-0.55794871794871792</v>
      </c>
      <c r="AC148" s="24">
        <f t="shared" si="218"/>
        <v>0</v>
      </c>
      <c r="AD148" s="24">
        <f t="shared" si="218"/>
        <v>0.17333333333333348</v>
      </c>
      <c r="AE148" s="24">
        <f t="shared" si="218"/>
        <v>-0.45191489361702114</v>
      </c>
      <c r="AF148" s="23"/>
      <c r="AG148" s="25">
        <f t="shared" si="219"/>
        <v>3.5214632872347953</v>
      </c>
      <c r="AH148" s="23"/>
      <c r="AI148" s="18" t="str">
        <f t="shared" si="220"/>
        <v>Pass</v>
      </c>
      <c r="AJ148" s="18" t="str">
        <f t="shared" si="221"/>
        <v>Pass</v>
      </c>
      <c r="AK148" s="18" t="str">
        <f t="shared" si="209"/>
        <v>Pass</v>
      </c>
      <c r="AL148" s="18" t="str">
        <f t="shared" si="210"/>
        <v>Pass</v>
      </c>
      <c r="AM148" s="18" t="str">
        <f t="shared" si="211"/>
        <v>No</v>
      </c>
    </row>
    <row r="149" spans="1:39" x14ac:dyDescent="0.2">
      <c r="A149" s="18">
        <v>134562</v>
      </c>
      <c r="B149" s="18">
        <v>134865</v>
      </c>
      <c r="C149" s="18"/>
      <c r="D149" s="40" t="s">
        <v>87</v>
      </c>
      <c r="E149" s="20" t="str">
        <f t="shared" si="212"/>
        <v>134562_134865_</v>
      </c>
      <c r="F149" s="21" t="s">
        <v>12</v>
      </c>
      <c r="G149" s="22">
        <v>23</v>
      </c>
      <c r="H149" s="22">
        <v>3</v>
      </c>
      <c r="I149" s="22">
        <v>1</v>
      </c>
      <c r="J149" s="22">
        <f t="shared" si="213"/>
        <v>27</v>
      </c>
      <c r="K149" s="23"/>
      <c r="L149" s="22">
        <v>0.01</v>
      </c>
      <c r="M149" s="22">
        <v>1.66</v>
      </c>
      <c r="N149" s="22">
        <v>0.92</v>
      </c>
      <c r="O149" s="22">
        <v>0.01</v>
      </c>
      <c r="P149" s="22">
        <v>20.440000000000001</v>
      </c>
      <c r="Q149" s="22">
        <v>3</v>
      </c>
      <c r="R149" s="22">
        <v>1.236</v>
      </c>
      <c r="S149" s="22">
        <v>0</v>
      </c>
      <c r="T149" s="22">
        <v>3.2000000000000001E-2</v>
      </c>
      <c r="U149" s="22">
        <f t="shared" si="214"/>
        <v>27.308</v>
      </c>
      <c r="V149" s="23"/>
      <c r="W149" s="22">
        <f t="shared" si="215"/>
        <v>3.9999999999999147E-2</v>
      </c>
      <c r="X149" s="22">
        <f t="shared" si="216"/>
        <v>0</v>
      </c>
      <c r="Y149" s="22">
        <f t="shared" si="208"/>
        <v>0.26800000000000002</v>
      </c>
      <c r="Z149" s="22">
        <f t="shared" si="217"/>
        <v>0.30799999999999983</v>
      </c>
      <c r="AA149" s="23"/>
      <c r="AB149" s="24">
        <f t="shared" si="218"/>
        <v>1.7391304347825717E-3</v>
      </c>
      <c r="AC149" s="24">
        <f t="shared" si="218"/>
        <v>0</v>
      </c>
      <c r="AD149" s="24">
        <f t="shared" si="218"/>
        <v>0.26800000000000002</v>
      </c>
      <c r="AE149" s="24">
        <f t="shared" si="218"/>
        <v>1.1407407407407401E-2</v>
      </c>
      <c r="AF149" s="23"/>
      <c r="AG149" s="25">
        <f t="shared" si="219"/>
        <v>5.910630488625733E-2</v>
      </c>
      <c r="AH149" s="23"/>
      <c r="AI149" s="18" t="str">
        <f t="shared" si="220"/>
        <v>Pass</v>
      </c>
      <c r="AJ149" s="18" t="str">
        <f t="shared" si="221"/>
        <v>Pass</v>
      </c>
      <c r="AK149" s="18" t="str">
        <f t="shared" si="209"/>
        <v>Pass</v>
      </c>
      <c r="AL149" s="18" t="str">
        <f t="shared" si="210"/>
        <v>Pass</v>
      </c>
      <c r="AM149" s="18" t="str">
        <f t="shared" si="211"/>
        <v>No</v>
      </c>
    </row>
    <row r="150" spans="1:39" x14ac:dyDescent="0.2">
      <c r="A150" s="27" t="s">
        <v>38</v>
      </c>
      <c r="B150" s="28"/>
      <c r="C150" s="28"/>
      <c r="D150" s="29"/>
      <c r="E150" s="28"/>
      <c r="F150" s="28"/>
      <c r="G150" s="30">
        <f>SUM(G146:G149)</f>
        <v>385</v>
      </c>
      <c r="H150" s="30">
        <f>SUM(H146:H149)</f>
        <v>29</v>
      </c>
      <c r="I150" s="30">
        <f>SUM(I146:I149)</f>
        <v>5</v>
      </c>
      <c r="J150" s="30">
        <f>SUM(J146:J149)</f>
        <v>419</v>
      </c>
      <c r="K150" s="31"/>
      <c r="L150" s="30">
        <f t="shared" ref="L150:U150" si="222">SUM(L146:L149)</f>
        <v>5.27</v>
      </c>
      <c r="M150" s="30">
        <f t="shared" si="222"/>
        <v>24.98</v>
      </c>
      <c r="N150" s="30">
        <f t="shared" si="222"/>
        <v>42.95</v>
      </c>
      <c r="O150" s="30">
        <f t="shared" si="222"/>
        <v>1.08</v>
      </c>
      <c r="P150" s="30">
        <f t="shared" si="222"/>
        <v>289.28000000000003</v>
      </c>
      <c r="Q150" s="30">
        <f t="shared" si="222"/>
        <v>29</v>
      </c>
      <c r="R150" s="30">
        <f t="shared" si="222"/>
        <v>5.5919999999999996</v>
      </c>
      <c r="S150" s="30">
        <f t="shared" si="222"/>
        <v>0</v>
      </c>
      <c r="T150" s="30">
        <f t="shared" si="222"/>
        <v>0.35599999999999998</v>
      </c>
      <c r="U150" s="30">
        <f t="shared" si="222"/>
        <v>398.50799999999998</v>
      </c>
      <c r="V150" s="31"/>
      <c r="W150" s="30">
        <f>(L150+M150+N150+O150+P150)-G150</f>
        <v>-21.439999999999941</v>
      </c>
      <c r="X150" s="30">
        <f>Q150-H150</f>
        <v>0</v>
      </c>
      <c r="Y150" s="30">
        <f>(R150+S150+T150)-I150</f>
        <v>0.94799999999999951</v>
      </c>
      <c r="Z150" s="30">
        <f>U150-J150</f>
        <v>-20.492000000000019</v>
      </c>
      <c r="AA150" s="31"/>
      <c r="AB150" s="32">
        <f t="shared" si="218"/>
        <v>-5.5688311688311537E-2</v>
      </c>
      <c r="AC150" s="32">
        <f t="shared" si="218"/>
        <v>0</v>
      </c>
      <c r="AD150" s="32">
        <f t="shared" si="218"/>
        <v>0.18959999999999991</v>
      </c>
      <c r="AE150" s="32">
        <f t="shared" si="218"/>
        <v>-4.8906921241050165E-2</v>
      </c>
      <c r="AF150" s="31"/>
      <c r="AG150" s="33">
        <f>((2*(Z150^2))/(J150+U150))^0.5</f>
        <v>1.0135690471598888</v>
      </c>
      <c r="AH150" s="31"/>
      <c r="AI150" s="18" t="str">
        <f>IF(((AE150^2)^0.5)&lt;=0.05,"Pass","Fail")</f>
        <v>Pass</v>
      </c>
      <c r="AJ150" s="34"/>
    </row>
    <row r="151" spans="1:39" x14ac:dyDescent="0.2">
      <c r="A151" s="27"/>
      <c r="B151" s="28"/>
      <c r="C151" s="28"/>
      <c r="D151" s="29"/>
      <c r="E151" s="28"/>
      <c r="F151" s="28"/>
      <c r="G151" s="35"/>
      <c r="H151" s="35"/>
      <c r="I151" s="35"/>
      <c r="J151" s="35"/>
      <c r="K151" s="31"/>
      <c r="L151" s="36">
        <f t="shared" ref="L151:T151" si="223">L150/$U150</f>
        <v>1.3224326738735482E-2</v>
      </c>
      <c r="M151" s="36">
        <f t="shared" si="223"/>
        <v>6.2683810613588686E-2</v>
      </c>
      <c r="N151" s="36">
        <f t="shared" si="223"/>
        <v>0.10777700824073796</v>
      </c>
      <c r="O151" s="36">
        <f t="shared" si="223"/>
        <v>2.7101087054714089E-3</v>
      </c>
      <c r="P151" s="36">
        <f t="shared" si="223"/>
        <v>0.72590763548034176</v>
      </c>
      <c r="Q151" s="36">
        <f t="shared" si="223"/>
        <v>7.2771437461732258E-2</v>
      </c>
      <c r="R151" s="36">
        <f t="shared" si="223"/>
        <v>1.4032340630551959E-2</v>
      </c>
      <c r="S151" s="36">
        <f t="shared" si="223"/>
        <v>0</v>
      </c>
      <c r="T151" s="36">
        <f t="shared" si="223"/>
        <v>8.933321288405753E-4</v>
      </c>
      <c r="U151" s="35"/>
      <c r="V151" s="31"/>
      <c r="W151" s="35"/>
      <c r="X151" s="35"/>
      <c r="Y151" s="35"/>
      <c r="Z151" s="35"/>
      <c r="AA151" s="31"/>
      <c r="AB151" s="36"/>
      <c r="AC151" s="36"/>
      <c r="AD151" s="36"/>
      <c r="AE151" s="36"/>
      <c r="AF151" s="31"/>
      <c r="AG151" s="37"/>
      <c r="AH151" s="31"/>
      <c r="AI151" s="23"/>
      <c r="AJ151" s="31"/>
    </row>
    <row r="153" spans="1:39" x14ac:dyDescent="0.2">
      <c r="A153" s="7" t="s">
        <v>88</v>
      </c>
      <c r="B153" s="7"/>
      <c r="C153" s="7"/>
      <c r="D153" s="8"/>
      <c r="E153" s="7"/>
      <c r="F153" s="7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</row>
    <row r="154" spans="1:39" x14ac:dyDescent="0.2">
      <c r="A154" s="7" t="s">
        <v>1</v>
      </c>
      <c r="B154" s="7"/>
      <c r="C154" s="7"/>
      <c r="D154" s="8"/>
      <c r="E154" s="7"/>
      <c r="F154" s="7"/>
      <c r="G154" s="10" t="s">
        <v>2</v>
      </c>
      <c r="H154" s="10"/>
      <c r="I154" s="10"/>
      <c r="J154" s="10"/>
      <c r="K154" s="9"/>
      <c r="L154" s="11" t="s">
        <v>3</v>
      </c>
      <c r="M154" s="12"/>
      <c r="N154" s="12"/>
      <c r="O154" s="12"/>
      <c r="P154" s="12"/>
      <c r="Q154" s="12"/>
      <c r="R154" s="12"/>
      <c r="S154" s="12"/>
      <c r="T154" s="12"/>
      <c r="U154" s="13"/>
      <c r="V154" s="9"/>
      <c r="W154" s="10" t="s">
        <v>4</v>
      </c>
      <c r="X154" s="10"/>
      <c r="Y154" s="10"/>
      <c r="Z154" s="10"/>
      <c r="AA154" s="9"/>
      <c r="AB154" s="10" t="s">
        <v>5</v>
      </c>
      <c r="AC154" s="10"/>
      <c r="AD154" s="10"/>
      <c r="AE154" s="10"/>
      <c r="AF154" s="9"/>
      <c r="AG154" s="9"/>
      <c r="AH154" s="9"/>
      <c r="AI154" s="10" t="s">
        <v>6</v>
      </c>
      <c r="AJ154" s="10"/>
    </row>
    <row r="155" spans="1:39" x14ac:dyDescent="0.2">
      <c r="A155" s="14" t="s">
        <v>7</v>
      </c>
      <c r="B155" s="14" t="s">
        <v>8</v>
      </c>
      <c r="C155" s="14" t="s">
        <v>9</v>
      </c>
      <c r="D155" s="15" t="s">
        <v>10</v>
      </c>
      <c r="E155" s="14" t="s">
        <v>11</v>
      </c>
      <c r="F155" s="7" t="s">
        <v>12</v>
      </c>
      <c r="G155" s="16" t="s">
        <v>13</v>
      </c>
      <c r="H155" s="16" t="s">
        <v>14</v>
      </c>
      <c r="I155" s="16" t="s">
        <v>15</v>
      </c>
      <c r="J155" s="16" t="s">
        <v>16</v>
      </c>
      <c r="K155" s="9"/>
      <c r="L155" s="16" t="s">
        <v>17</v>
      </c>
      <c r="M155" s="16" t="s">
        <v>18</v>
      </c>
      <c r="N155" s="16" t="s">
        <v>19</v>
      </c>
      <c r="O155" s="16" t="s">
        <v>20</v>
      </c>
      <c r="P155" s="16" t="s">
        <v>21</v>
      </c>
      <c r="Q155" s="16" t="s">
        <v>14</v>
      </c>
      <c r="R155" s="16" t="s">
        <v>22</v>
      </c>
      <c r="S155" s="16" t="s">
        <v>23</v>
      </c>
      <c r="T155" s="16" t="s">
        <v>24</v>
      </c>
      <c r="U155" s="16" t="s">
        <v>25</v>
      </c>
      <c r="V155" s="9"/>
      <c r="W155" s="16" t="s">
        <v>13</v>
      </c>
      <c r="X155" s="16" t="s">
        <v>14</v>
      </c>
      <c r="Y155" s="16" t="s">
        <v>15</v>
      </c>
      <c r="Z155" s="16" t="s">
        <v>26</v>
      </c>
      <c r="AA155" s="9"/>
      <c r="AB155" s="16" t="s">
        <v>13</v>
      </c>
      <c r="AC155" s="16" t="s">
        <v>14</v>
      </c>
      <c r="AD155" s="16" t="s">
        <v>15</v>
      </c>
      <c r="AE155" s="16" t="s">
        <v>26</v>
      </c>
      <c r="AF155" s="9"/>
      <c r="AG155" s="16" t="s">
        <v>27</v>
      </c>
      <c r="AH155" s="9"/>
      <c r="AI155" s="16" t="s">
        <v>28</v>
      </c>
      <c r="AJ155" s="16" t="s">
        <v>29</v>
      </c>
      <c r="AK155" s="16" t="s">
        <v>30</v>
      </c>
      <c r="AL155" s="16" t="s">
        <v>31</v>
      </c>
      <c r="AM155" s="16" t="s">
        <v>32</v>
      </c>
    </row>
    <row r="156" spans="1:39" x14ac:dyDescent="0.2">
      <c r="A156" s="18">
        <v>77406</v>
      </c>
      <c r="B156" s="18">
        <v>77418</v>
      </c>
      <c r="C156" s="18"/>
      <c r="D156" s="40" t="s">
        <v>89</v>
      </c>
      <c r="E156" s="20" t="str">
        <f>A156&amp;"_"&amp;B156&amp;"_"&amp;C156</f>
        <v>77406_77418_</v>
      </c>
      <c r="F156" s="21" t="s">
        <v>12</v>
      </c>
      <c r="G156" s="22">
        <v>156</v>
      </c>
      <c r="H156" s="22">
        <v>20</v>
      </c>
      <c r="I156" s="22">
        <v>9</v>
      </c>
      <c r="J156" s="22">
        <f>G156+H156+I156</f>
        <v>185</v>
      </c>
      <c r="K156" s="23"/>
      <c r="L156" s="22">
        <v>2.06</v>
      </c>
      <c r="M156" s="22">
        <v>11.47</v>
      </c>
      <c r="N156" s="22">
        <v>11.62</v>
      </c>
      <c r="O156" s="22">
        <v>0.2</v>
      </c>
      <c r="P156" s="22">
        <v>130.93</v>
      </c>
      <c r="Q156" s="22">
        <v>20.010000000000002</v>
      </c>
      <c r="R156" s="22">
        <v>9.1999999999999993</v>
      </c>
      <c r="S156" s="22">
        <v>8.0000000000000002E-3</v>
      </c>
      <c r="T156" s="22">
        <v>0.02</v>
      </c>
      <c r="U156" s="22">
        <f>L156+M156+N156+O156+P156+Q156+R156+S156+T156</f>
        <v>185.518</v>
      </c>
      <c r="V156" s="23"/>
      <c r="W156" s="22">
        <f>(L156+M156+N156+O156+P156)-G156</f>
        <v>0.28000000000000114</v>
      </c>
      <c r="X156" s="22">
        <f>Q156-H156</f>
        <v>1.0000000000001563E-2</v>
      </c>
      <c r="Y156" s="22">
        <f t="shared" ref="Y156:Y159" si="224">(R156+S156+T156)-I156</f>
        <v>0.22799999999999798</v>
      </c>
      <c r="Z156" s="22">
        <f>U156-J156</f>
        <v>0.51800000000000068</v>
      </c>
      <c r="AA156" s="23"/>
      <c r="AB156" s="24">
        <f>W156/G156</f>
        <v>1.7948717948718022E-3</v>
      </c>
      <c r="AC156" s="24">
        <f>X156/H156</f>
        <v>5.0000000000007818E-4</v>
      </c>
      <c r="AD156" s="24">
        <f>Y156/I156</f>
        <v>2.5333333333333111E-2</v>
      </c>
      <c r="AE156" s="24">
        <f>Z156/J156</f>
        <v>2.8000000000000039E-3</v>
      </c>
      <c r="AF156" s="23"/>
      <c r="AG156" s="25">
        <f>((2*(Z156^2))/(J156+U156))^0.5</f>
        <v>3.8057486501471303E-2</v>
      </c>
      <c r="AH156" s="23"/>
      <c r="AI156" s="18" t="str">
        <f>IF(J156&lt;700,IF(((Z156^2)^0.5)&lt;=100,"Pass","Fail"),IF(J156&lt;2700,IF(((AE156^2)^0.5)&lt;=0.15,"Pass","Fail"),IF(Z156&lt;400,"Pass","Fail")))</f>
        <v>Pass</v>
      </c>
      <c r="AJ156" s="18" t="str">
        <f>IF(AG156&lt;=5,"Pass","Fail")</f>
        <v>Pass</v>
      </c>
      <c r="AK156" s="18" t="str">
        <f t="shared" ref="AK156:AK159" si="225">IF(AG156&lt;=10,"Pass","Fail")</f>
        <v>Pass</v>
      </c>
      <c r="AL156" s="18" t="str">
        <f t="shared" ref="AL156:AL159" si="226">IF(AG156&lt;=7,"Pass","Fail")</f>
        <v>Pass</v>
      </c>
      <c r="AM156" s="18" t="str">
        <f t="shared" ref="AM156:AM159" si="227">IF(AG156&gt;10,"Yes","No")</f>
        <v>No</v>
      </c>
    </row>
    <row r="157" spans="1:39" x14ac:dyDescent="0.2">
      <c r="A157" s="18">
        <v>100395</v>
      </c>
      <c r="B157" s="18">
        <v>114930</v>
      </c>
      <c r="C157" s="18"/>
      <c r="D157" s="40" t="s">
        <v>90</v>
      </c>
      <c r="E157" s="20" t="str">
        <f t="shared" ref="E157:E159" si="228">A157&amp;"_"&amp;B157&amp;"_"&amp;C157</f>
        <v>100395_114930_</v>
      </c>
      <c r="F157" s="21" t="s">
        <v>12</v>
      </c>
      <c r="G157" s="22">
        <v>327</v>
      </c>
      <c r="H157" s="22">
        <v>45</v>
      </c>
      <c r="I157" s="22">
        <v>25</v>
      </c>
      <c r="J157" s="22">
        <f t="shared" ref="J157:J159" si="229">G157+H157+I157</f>
        <v>397</v>
      </c>
      <c r="K157" s="23"/>
      <c r="L157" s="22">
        <v>3.33</v>
      </c>
      <c r="M157" s="22">
        <v>32.11</v>
      </c>
      <c r="N157" s="22">
        <v>48.11</v>
      </c>
      <c r="O157" s="22">
        <v>0.43</v>
      </c>
      <c r="P157" s="22">
        <v>243.64</v>
      </c>
      <c r="Q157" s="22">
        <v>45.01</v>
      </c>
      <c r="R157" s="22">
        <v>25.068000000000001</v>
      </c>
      <c r="S157" s="22">
        <v>0</v>
      </c>
      <c r="T157" s="22">
        <v>0.13600000000000001</v>
      </c>
      <c r="U157" s="22">
        <f t="shared" ref="U157:U159" si="230">L157+M157+N157+O157+P157+Q157+R157+S157+T157</f>
        <v>397.834</v>
      </c>
      <c r="V157" s="23"/>
      <c r="W157" s="22">
        <f t="shared" ref="W157:W159" si="231">(L157+M157+N157+O157+P157)-G157</f>
        <v>0.62000000000000455</v>
      </c>
      <c r="X157" s="22">
        <f t="shared" ref="X157:X159" si="232">Q157-H157</f>
        <v>9.9999999999980105E-3</v>
      </c>
      <c r="Y157" s="22">
        <f t="shared" si="224"/>
        <v>0.20400000000000063</v>
      </c>
      <c r="Z157" s="22">
        <f t="shared" ref="Z157:Z159" si="233">U157-J157</f>
        <v>0.83400000000000318</v>
      </c>
      <c r="AA157" s="23"/>
      <c r="AB157" s="24">
        <f t="shared" ref="AB157:AE160" si="234">W157/G157</f>
        <v>1.8960244648318183E-3</v>
      </c>
      <c r="AC157" s="24">
        <f t="shared" si="234"/>
        <v>2.22222222222178E-4</v>
      </c>
      <c r="AD157" s="24">
        <f t="shared" si="234"/>
        <v>8.1600000000000249E-3</v>
      </c>
      <c r="AE157" s="24">
        <f t="shared" si="234"/>
        <v>2.1007556675063052E-3</v>
      </c>
      <c r="AF157" s="23"/>
      <c r="AG157" s="25">
        <f t="shared" ref="AG157:AG159" si="235">((2*(Z157^2))/(J157+U157))^0.5</f>
        <v>4.183529447681162E-2</v>
      </c>
      <c r="AH157" s="23"/>
      <c r="AI157" s="18" t="str">
        <f t="shared" ref="AI157:AI159" si="236">IF(J157&lt;700,IF(((Z157^2)^0.5)&lt;=100,"Pass","Fail"),IF(J157&lt;2700,IF(((AE157^2)^0.5)&lt;=0.15,"Pass","Fail"),IF(Z157&lt;400,"Pass","Fail")))</f>
        <v>Pass</v>
      </c>
      <c r="AJ157" s="18" t="str">
        <f t="shared" ref="AJ157:AJ159" si="237">IF(AG157&lt;=5,"Pass","Fail")</f>
        <v>Pass</v>
      </c>
      <c r="AK157" s="18" t="str">
        <f t="shared" si="225"/>
        <v>Pass</v>
      </c>
      <c r="AL157" s="18" t="str">
        <f t="shared" si="226"/>
        <v>Pass</v>
      </c>
      <c r="AM157" s="18" t="str">
        <f t="shared" si="227"/>
        <v>No</v>
      </c>
    </row>
    <row r="158" spans="1:39" x14ac:dyDescent="0.2">
      <c r="A158" s="18">
        <v>77097</v>
      </c>
      <c r="B158" s="18">
        <v>109692</v>
      </c>
      <c r="C158" s="18"/>
      <c r="D158" s="40" t="s">
        <v>91</v>
      </c>
      <c r="E158" s="20" t="str">
        <f t="shared" si="228"/>
        <v>77097_109692_</v>
      </c>
      <c r="F158" s="21" t="s">
        <v>12</v>
      </c>
      <c r="G158" s="22">
        <v>283</v>
      </c>
      <c r="H158" s="22">
        <v>39</v>
      </c>
      <c r="I158" s="22">
        <v>35</v>
      </c>
      <c r="J158" s="22">
        <f t="shared" si="229"/>
        <v>357</v>
      </c>
      <c r="K158" s="23"/>
      <c r="L158" s="22">
        <v>2.5099999999999998</v>
      </c>
      <c r="M158" s="22">
        <v>28.87</v>
      </c>
      <c r="N158" s="22">
        <v>46.87</v>
      </c>
      <c r="O158" s="22">
        <v>0.38</v>
      </c>
      <c r="P158" s="22">
        <v>205.07</v>
      </c>
      <c r="Q158" s="22">
        <v>39.07</v>
      </c>
      <c r="R158" s="22">
        <v>35.143999999999998</v>
      </c>
      <c r="S158" s="22">
        <v>2.4E-2</v>
      </c>
      <c r="T158" s="22">
        <v>0.13600000000000001</v>
      </c>
      <c r="U158" s="22">
        <f t="shared" si="230"/>
        <v>358.07400000000001</v>
      </c>
      <c r="V158" s="23"/>
      <c r="W158" s="22">
        <f t="shared" si="231"/>
        <v>0.69999999999998863</v>
      </c>
      <c r="X158" s="22">
        <f t="shared" si="232"/>
        <v>7.0000000000000284E-2</v>
      </c>
      <c r="Y158" s="22">
        <f t="shared" si="224"/>
        <v>0.30400000000000205</v>
      </c>
      <c r="Z158" s="22">
        <f t="shared" si="233"/>
        <v>1.0740000000000123</v>
      </c>
      <c r="AA158" s="23"/>
      <c r="AB158" s="24">
        <f t="shared" si="234"/>
        <v>2.4734982332155074E-3</v>
      </c>
      <c r="AC158" s="24">
        <f t="shared" si="234"/>
        <v>1.7948717948718022E-3</v>
      </c>
      <c r="AD158" s="24">
        <f t="shared" si="234"/>
        <v>8.6857142857143434E-3</v>
      </c>
      <c r="AE158" s="24">
        <f t="shared" si="234"/>
        <v>3.0084033613445721E-3</v>
      </c>
      <c r="AF158" s="23"/>
      <c r="AG158" s="25">
        <f t="shared" si="235"/>
        <v>5.6799404892513526E-2</v>
      </c>
      <c r="AH158" s="23"/>
      <c r="AI158" s="18" t="str">
        <f t="shared" si="236"/>
        <v>Pass</v>
      </c>
      <c r="AJ158" s="18" t="str">
        <f t="shared" si="237"/>
        <v>Pass</v>
      </c>
      <c r="AK158" s="18" t="str">
        <f t="shared" si="225"/>
        <v>Pass</v>
      </c>
      <c r="AL158" s="18" t="str">
        <f t="shared" si="226"/>
        <v>Pass</v>
      </c>
      <c r="AM158" s="18" t="str">
        <f t="shared" si="227"/>
        <v>No</v>
      </c>
    </row>
    <row r="159" spans="1:39" x14ac:dyDescent="0.2">
      <c r="A159" s="18">
        <v>94317</v>
      </c>
      <c r="B159" s="18">
        <v>123966</v>
      </c>
      <c r="C159" s="18"/>
      <c r="D159" s="40" t="s">
        <v>71</v>
      </c>
      <c r="E159" s="20" t="str">
        <f t="shared" si="228"/>
        <v>94317_123966_</v>
      </c>
      <c r="F159" s="21" t="s">
        <v>12</v>
      </c>
      <c r="G159" s="22">
        <v>261</v>
      </c>
      <c r="H159" s="22">
        <v>29</v>
      </c>
      <c r="I159" s="22">
        <v>10</v>
      </c>
      <c r="J159" s="22">
        <f t="shared" si="229"/>
        <v>300</v>
      </c>
      <c r="K159" s="23"/>
      <c r="L159" s="22">
        <v>2.79</v>
      </c>
      <c r="M159" s="22">
        <v>22.39</v>
      </c>
      <c r="N159" s="22">
        <v>36.869999999999997</v>
      </c>
      <c r="O159" s="22">
        <v>0.36</v>
      </c>
      <c r="P159" s="22">
        <v>199.17</v>
      </c>
      <c r="Q159" s="22">
        <v>29.02</v>
      </c>
      <c r="R159" s="22">
        <v>10.18</v>
      </c>
      <c r="S159" s="22">
        <v>0</v>
      </c>
      <c r="T159" s="22">
        <v>0.124</v>
      </c>
      <c r="U159" s="22">
        <f t="shared" si="230"/>
        <v>300.904</v>
      </c>
      <c r="V159" s="23"/>
      <c r="W159" s="22">
        <f t="shared" si="231"/>
        <v>0.57999999999998408</v>
      </c>
      <c r="X159" s="22">
        <f t="shared" si="232"/>
        <v>1.9999999999999574E-2</v>
      </c>
      <c r="Y159" s="22">
        <f t="shared" si="224"/>
        <v>0.30400000000000027</v>
      </c>
      <c r="Z159" s="22">
        <f t="shared" si="233"/>
        <v>0.90399999999999636</v>
      </c>
      <c r="AA159" s="23"/>
      <c r="AB159" s="24">
        <f t="shared" si="234"/>
        <v>2.2222222222221611E-3</v>
      </c>
      <c r="AC159" s="24">
        <f t="shared" si="234"/>
        <v>6.8965517241377841E-4</v>
      </c>
      <c r="AD159" s="24">
        <f t="shared" si="234"/>
        <v>3.0400000000000028E-2</v>
      </c>
      <c r="AE159" s="24">
        <f t="shared" si="234"/>
        <v>3.013333333333321E-3</v>
      </c>
      <c r="AF159" s="23"/>
      <c r="AG159" s="25">
        <f t="shared" si="235"/>
        <v>5.2153190385604405E-2</v>
      </c>
      <c r="AH159" s="23"/>
      <c r="AI159" s="18" t="str">
        <f t="shared" si="236"/>
        <v>Pass</v>
      </c>
      <c r="AJ159" s="18" t="str">
        <f t="shared" si="237"/>
        <v>Pass</v>
      </c>
      <c r="AK159" s="18" t="str">
        <f t="shared" si="225"/>
        <v>Pass</v>
      </c>
      <c r="AL159" s="18" t="str">
        <f t="shared" si="226"/>
        <v>Pass</v>
      </c>
      <c r="AM159" s="18" t="str">
        <f t="shared" si="227"/>
        <v>No</v>
      </c>
    </row>
    <row r="160" spans="1:39" x14ac:dyDescent="0.2">
      <c r="A160" s="27" t="s">
        <v>38</v>
      </c>
      <c r="B160" s="28"/>
      <c r="C160" s="28"/>
      <c r="D160" s="29"/>
      <c r="E160" s="28"/>
      <c r="F160" s="28"/>
      <c r="G160" s="30">
        <f>SUM(G156:G159)</f>
        <v>1027</v>
      </c>
      <c r="H160" s="30">
        <f>SUM(H156:H159)</f>
        <v>133</v>
      </c>
      <c r="I160" s="30">
        <f>SUM(I156:I159)</f>
        <v>79</v>
      </c>
      <c r="J160" s="30">
        <f>SUM(J156:J159)</f>
        <v>1239</v>
      </c>
      <c r="K160" s="31"/>
      <c r="L160" s="30">
        <f t="shared" ref="L160:U160" si="238">SUM(L156:L159)</f>
        <v>10.690000000000001</v>
      </c>
      <c r="M160" s="30">
        <f t="shared" si="238"/>
        <v>94.84</v>
      </c>
      <c r="N160" s="30">
        <f t="shared" si="238"/>
        <v>143.47</v>
      </c>
      <c r="O160" s="30">
        <f t="shared" si="238"/>
        <v>1.37</v>
      </c>
      <c r="P160" s="30">
        <f t="shared" si="238"/>
        <v>778.81</v>
      </c>
      <c r="Q160" s="30">
        <f t="shared" si="238"/>
        <v>133.11000000000001</v>
      </c>
      <c r="R160" s="30">
        <f t="shared" si="238"/>
        <v>79.592000000000013</v>
      </c>
      <c r="S160" s="30">
        <f t="shared" si="238"/>
        <v>3.2000000000000001E-2</v>
      </c>
      <c r="T160" s="30">
        <f t="shared" si="238"/>
        <v>0.41600000000000004</v>
      </c>
      <c r="U160" s="30">
        <f t="shared" si="238"/>
        <v>1242.33</v>
      </c>
      <c r="V160" s="31"/>
      <c r="W160" s="30">
        <f>(L160+M160+N160+O160+P160)-G160</f>
        <v>2.1799999999998363</v>
      </c>
      <c r="X160" s="30">
        <f>Q160-H160</f>
        <v>0.11000000000001364</v>
      </c>
      <c r="Y160" s="30">
        <f>(R160+S160+T160)-I160</f>
        <v>1.0400000000000063</v>
      </c>
      <c r="Z160" s="30">
        <f>U160-J160</f>
        <v>3.3299999999999272</v>
      </c>
      <c r="AA160" s="31"/>
      <c r="AB160" s="32">
        <f t="shared" si="234"/>
        <v>2.1226874391429757E-3</v>
      </c>
      <c r="AC160" s="32">
        <f t="shared" si="234"/>
        <v>8.2706766917303492E-4</v>
      </c>
      <c r="AD160" s="32">
        <f t="shared" si="234"/>
        <v>1.3164556962025396E-2</v>
      </c>
      <c r="AE160" s="32">
        <f t="shared" si="234"/>
        <v>2.6876513317190694E-3</v>
      </c>
      <c r="AF160" s="31"/>
      <c r="AG160" s="33">
        <f>((2*(Z160^2))/(J160+U160))^0.5</f>
        <v>9.4540298276503482E-2</v>
      </c>
      <c r="AH160" s="31"/>
      <c r="AI160" s="18" t="str">
        <f>IF(((AE160^2)^0.5)&lt;=0.05,"Pass","Fail")</f>
        <v>Pass</v>
      </c>
      <c r="AJ160" s="34"/>
    </row>
    <row r="161" spans="1:39" x14ac:dyDescent="0.2">
      <c r="A161" s="27"/>
      <c r="B161" s="28"/>
      <c r="C161" s="28"/>
      <c r="D161" s="29"/>
      <c r="E161" s="28"/>
      <c r="F161" s="28"/>
      <c r="G161" s="35"/>
      <c r="H161" s="35"/>
      <c r="I161" s="35"/>
      <c r="J161" s="35"/>
      <c r="K161" s="31"/>
      <c r="L161" s="36">
        <f t="shared" ref="L161:T161" si="239">L160/$U160</f>
        <v>8.6047990469521E-3</v>
      </c>
      <c r="M161" s="36">
        <f t="shared" si="239"/>
        <v>7.6340424846860336E-2</v>
      </c>
      <c r="N161" s="36">
        <f t="shared" si="239"/>
        <v>0.115484613588982</v>
      </c>
      <c r="O161" s="36">
        <f t="shared" si="239"/>
        <v>1.1027665757085477E-3</v>
      </c>
      <c r="P161" s="36">
        <f t="shared" si="239"/>
        <v>0.6268946254215868</v>
      </c>
      <c r="Q161" s="36">
        <f t="shared" si="239"/>
        <v>0.10714544444712759</v>
      </c>
      <c r="R161" s="36">
        <f t="shared" si="239"/>
        <v>6.4066713353134852E-2</v>
      </c>
      <c r="S161" s="36">
        <f t="shared" si="239"/>
        <v>2.5758051403411333E-5</v>
      </c>
      <c r="T161" s="36">
        <f t="shared" si="239"/>
        <v>3.3485466824434738E-4</v>
      </c>
      <c r="U161" s="35"/>
      <c r="V161" s="31"/>
      <c r="W161" s="35"/>
      <c r="X161" s="35"/>
      <c r="Y161" s="35"/>
      <c r="Z161" s="35"/>
      <c r="AA161" s="31"/>
      <c r="AB161" s="36"/>
      <c r="AC161" s="36"/>
      <c r="AD161" s="36"/>
      <c r="AE161" s="36"/>
      <c r="AF161" s="31"/>
      <c r="AG161" s="37"/>
      <c r="AH161" s="31"/>
      <c r="AI161" s="23"/>
      <c r="AJ161" s="31"/>
    </row>
    <row r="163" spans="1:39" x14ac:dyDescent="0.2">
      <c r="A163" s="7" t="s">
        <v>88</v>
      </c>
      <c r="B163" s="7"/>
      <c r="C163" s="7"/>
      <c r="D163" s="8"/>
      <c r="E163" s="7"/>
      <c r="F163" s="7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</row>
    <row r="164" spans="1:39" x14ac:dyDescent="0.2">
      <c r="A164" s="7" t="s">
        <v>39</v>
      </c>
      <c r="B164" s="7"/>
      <c r="C164" s="7"/>
      <c r="D164" s="8"/>
      <c r="E164" s="7"/>
      <c r="F164" s="7"/>
      <c r="G164" s="10" t="s">
        <v>2</v>
      </c>
      <c r="H164" s="10"/>
      <c r="I164" s="10"/>
      <c r="J164" s="10"/>
      <c r="K164" s="9"/>
      <c r="L164" s="11" t="s">
        <v>3</v>
      </c>
      <c r="M164" s="12"/>
      <c r="N164" s="12"/>
      <c r="O164" s="12"/>
      <c r="P164" s="12"/>
      <c r="Q164" s="12"/>
      <c r="R164" s="12"/>
      <c r="S164" s="12"/>
      <c r="T164" s="12"/>
      <c r="U164" s="13"/>
      <c r="V164" s="9"/>
      <c r="W164" s="10" t="s">
        <v>4</v>
      </c>
      <c r="X164" s="10"/>
      <c r="Y164" s="10"/>
      <c r="Z164" s="10"/>
      <c r="AA164" s="9"/>
      <c r="AB164" s="10" t="s">
        <v>5</v>
      </c>
      <c r="AC164" s="10"/>
      <c r="AD164" s="10"/>
      <c r="AE164" s="10"/>
      <c r="AF164" s="9"/>
      <c r="AG164" s="9"/>
      <c r="AH164" s="9"/>
      <c r="AI164" s="10" t="s">
        <v>6</v>
      </c>
      <c r="AJ164" s="10"/>
    </row>
    <row r="165" spans="1:39" x14ac:dyDescent="0.2">
      <c r="A165" s="14" t="s">
        <v>7</v>
      </c>
      <c r="B165" s="14" t="s">
        <v>8</v>
      </c>
      <c r="C165" s="14" t="s">
        <v>9</v>
      </c>
      <c r="D165" s="15" t="s">
        <v>10</v>
      </c>
      <c r="E165" s="14" t="s">
        <v>11</v>
      </c>
      <c r="F165" s="7" t="s">
        <v>12</v>
      </c>
      <c r="G165" s="16" t="s">
        <v>13</v>
      </c>
      <c r="H165" s="16" t="s">
        <v>14</v>
      </c>
      <c r="I165" s="16" t="s">
        <v>15</v>
      </c>
      <c r="J165" s="16" t="s">
        <v>16</v>
      </c>
      <c r="K165" s="9"/>
      <c r="L165" s="16" t="s">
        <v>17</v>
      </c>
      <c r="M165" s="16" t="s">
        <v>18</v>
      </c>
      <c r="N165" s="16" t="s">
        <v>19</v>
      </c>
      <c r="O165" s="16" t="s">
        <v>20</v>
      </c>
      <c r="P165" s="16" t="s">
        <v>21</v>
      </c>
      <c r="Q165" s="16" t="s">
        <v>14</v>
      </c>
      <c r="R165" s="16" t="s">
        <v>22</v>
      </c>
      <c r="S165" s="16" t="s">
        <v>23</v>
      </c>
      <c r="T165" s="16" t="s">
        <v>24</v>
      </c>
      <c r="U165" s="16" t="s">
        <v>25</v>
      </c>
      <c r="V165" s="9"/>
      <c r="W165" s="16" t="s">
        <v>13</v>
      </c>
      <c r="X165" s="16" t="s">
        <v>14</v>
      </c>
      <c r="Y165" s="16" t="s">
        <v>15</v>
      </c>
      <c r="Z165" s="16" t="s">
        <v>26</v>
      </c>
      <c r="AA165" s="9"/>
      <c r="AB165" s="16" t="s">
        <v>13</v>
      </c>
      <c r="AC165" s="16" t="s">
        <v>14</v>
      </c>
      <c r="AD165" s="16" t="s">
        <v>15</v>
      </c>
      <c r="AE165" s="16" t="s">
        <v>26</v>
      </c>
      <c r="AF165" s="9"/>
      <c r="AG165" s="16" t="s">
        <v>27</v>
      </c>
      <c r="AH165" s="9"/>
      <c r="AI165" s="16" t="s">
        <v>28</v>
      </c>
      <c r="AJ165" s="16" t="s">
        <v>29</v>
      </c>
      <c r="AK165" s="16" t="s">
        <v>30</v>
      </c>
      <c r="AL165" s="16" t="s">
        <v>31</v>
      </c>
      <c r="AM165" s="16" t="s">
        <v>32</v>
      </c>
    </row>
    <row r="166" spans="1:39" x14ac:dyDescent="0.2">
      <c r="A166" s="18">
        <v>77418</v>
      </c>
      <c r="B166" s="18">
        <v>77406</v>
      </c>
      <c r="C166" s="18"/>
      <c r="D166" s="40" t="s">
        <v>92</v>
      </c>
      <c r="E166" s="20" t="str">
        <f>A166&amp;"_"&amp;B166&amp;"_"&amp;C166</f>
        <v>77418_77406_</v>
      </c>
      <c r="F166" s="21" t="s">
        <v>12</v>
      </c>
      <c r="G166" s="22">
        <v>173</v>
      </c>
      <c r="H166" s="22">
        <v>23</v>
      </c>
      <c r="I166" s="22">
        <v>10</v>
      </c>
      <c r="J166" s="22">
        <f>G166+H166+I166</f>
        <v>206</v>
      </c>
      <c r="K166" s="23"/>
      <c r="L166" s="22">
        <v>2.21</v>
      </c>
      <c r="M166" s="22">
        <v>17.350000000000001</v>
      </c>
      <c r="N166" s="22">
        <v>14.59</v>
      </c>
      <c r="O166" s="22">
        <v>0.11</v>
      </c>
      <c r="P166" s="22">
        <v>139.01</v>
      </c>
      <c r="Q166" s="22">
        <v>23.02</v>
      </c>
      <c r="R166" s="22">
        <v>10.004000000000001</v>
      </c>
      <c r="S166" s="22">
        <v>8.0000000000000002E-3</v>
      </c>
      <c r="T166" s="22">
        <v>1.2E-2</v>
      </c>
      <c r="U166" s="22">
        <f>L166+M166+N166+O166+P166+Q166+R166+S166+T166</f>
        <v>206.31399999999999</v>
      </c>
      <c r="V166" s="23"/>
      <c r="W166" s="22">
        <f>(L166+M166+N166+O166+P166)-G166</f>
        <v>0.26999999999998181</v>
      </c>
      <c r="X166" s="22">
        <f>Q166-H166</f>
        <v>1.9999999999999574E-2</v>
      </c>
      <c r="Y166" s="22">
        <f t="shared" ref="Y166:Y169" si="240">(R166+S166+T166)-I166</f>
        <v>2.4000000000000909E-2</v>
      </c>
      <c r="Z166" s="22">
        <f>U166-J166</f>
        <v>0.31399999999999295</v>
      </c>
      <c r="AA166" s="23"/>
      <c r="AB166" s="24">
        <f>W166/G166</f>
        <v>1.560693641618392E-3</v>
      </c>
      <c r="AC166" s="24">
        <f>X166/H166</f>
        <v>8.6956521739128584E-4</v>
      </c>
      <c r="AD166" s="24">
        <f>Y166/I166</f>
        <v>2.4000000000000909E-3</v>
      </c>
      <c r="AE166" s="24">
        <f>Z166/J166</f>
        <v>1.52427184466016E-3</v>
      </c>
      <c r="AF166" s="23"/>
      <c r="AG166" s="25">
        <f>((2*(Z166^2))/(J166+U166))^0.5</f>
        <v>2.1869084628495E-2</v>
      </c>
      <c r="AH166" s="23"/>
      <c r="AI166" s="18" t="str">
        <f>IF(J166&lt;700,IF(((Z166^2)^0.5)&lt;=100,"Pass","Fail"),IF(J166&lt;2700,IF(((AE166^2)^0.5)&lt;=0.15,"Pass","Fail"),IF(Z166&lt;400,"Pass","Fail")))</f>
        <v>Pass</v>
      </c>
      <c r="AJ166" s="18" t="str">
        <f>IF(AG166&lt;=5,"Pass","Fail")</f>
        <v>Pass</v>
      </c>
      <c r="AK166" s="18" t="str">
        <f t="shared" ref="AK166:AK169" si="241">IF(AG166&lt;=10,"Pass","Fail")</f>
        <v>Pass</v>
      </c>
      <c r="AL166" s="18" t="str">
        <f t="shared" ref="AL166:AL169" si="242">IF(AG166&lt;=7,"Pass","Fail")</f>
        <v>Pass</v>
      </c>
      <c r="AM166" s="18" t="str">
        <f t="shared" ref="AM166:AM169" si="243">IF(AG166&gt;10,"Yes","No")</f>
        <v>No</v>
      </c>
    </row>
    <row r="167" spans="1:39" x14ac:dyDescent="0.2">
      <c r="A167" s="18">
        <v>114930</v>
      </c>
      <c r="B167" s="18">
        <v>100395</v>
      </c>
      <c r="C167" s="18"/>
      <c r="D167" s="40" t="s">
        <v>93</v>
      </c>
      <c r="E167" s="20" t="str">
        <f t="shared" ref="E167:E169" si="244">A167&amp;"_"&amp;B167&amp;"_"&amp;C167</f>
        <v>114930_100395_</v>
      </c>
      <c r="F167" s="21" t="s">
        <v>12</v>
      </c>
      <c r="G167" s="22">
        <v>322</v>
      </c>
      <c r="H167" s="22">
        <v>55</v>
      </c>
      <c r="I167" s="22">
        <v>24</v>
      </c>
      <c r="J167" s="22">
        <f t="shared" ref="J167:J169" si="245">G167+H167+I167</f>
        <v>401</v>
      </c>
      <c r="K167" s="23"/>
      <c r="L167" s="22">
        <v>3.37</v>
      </c>
      <c r="M167" s="22">
        <v>34.24</v>
      </c>
      <c r="N167" s="22">
        <v>43.17</v>
      </c>
      <c r="O167" s="22">
        <v>0.16</v>
      </c>
      <c r="P167" s="22">
        <v>241.5</v>
      </c>
      <c r="Q167" s="22">
        <v>55</v>
      </c>
      <c r="R167" s="22">
        <v>23.904</v>
      </c>
      <c r="S167" s="22">
        <v>0</v>
      </c>
      <c r="T167" s="22">
        <v>0.1</v>
      </c>
      <c r="U167" s="22">
        <f t="shared" ref="U167:U169" si="246">L167+M167+N167+O167+P167+Q167+R167+S167+T167</f>
        <v>401.44400000000002</v>
      </c>
      <c r="V167" s="23"/>
      <c r="W167" s="22">
        <f t="shared" ref="W167:W169" si="247">(L167+M167+N167+O167+P167)-G167</f>
        <v>0.43999999999999773</v>
      </c>
      <c r="X167" s="22">
        <f t="shared" ref="X167:X169" si="248">Q167-H167</f>
        <v>0</v>
      </c>
      <c r="Y167" s="22">
        <f t="shared" si="240"/>
        <v>4.0000000000013358E-3</v>
      </c>
      <c r="Z167" s="22">
        <f t="shared" ref="Z167:Z169" si="249">U167-J167</f>
        <v>0.44400000000001683</v>
      </c>
      <c r="AA167" s="23"/>
      <c r="AB167" s="24">
        <f t="shared" ref="AB167:AE170" si="250">W167/G167</f>
        <v>1.3664596273291855E-3</v>
      </c>
      <c r="AC167" s="24">
        <f t="shared" si="250"/>
        <v>0</v>
      </c>
      <c r="AD167" s="24">
        <f t="shared" si="250"/>
        <v>1.6666666666672233E-4</v>
      </c>
      <c r="AE167" s="24">
        <f t="shared" si="250"/>
        <v>1.1072319201995433E-3</v>
      </c>
      <c r="AF167" s="23"/>
      <c r="AG167" s="25">
        <f t="shared" ref="AG167:AG169" si="251">((2*(Z167^2))/(J167+U167))^0.5</f>
        <v>2.2166167000156556E-2</v>
      </c>
      <c r="AH167" s="23"/>
      <c r="AI167" s="18" t="str">
        <f t="shared" ref="AI167:AI169" si="252">IF(J167&lt;700,IF(((Z167^2)^0.5)&lt;=100,"Pass","Fail"),IF(J167&lt;2700,IF(((AE167^2)^0.5)&lt;=0.15,"Pass","Fail"),IF(Z167&lt;400,"Pass","Fail")))</f>
        <v>Pass</v>
      </c>
      <c r="AJ167" s="18" t="str">
        <f t="shared" ref="AJ167:AJ169" si="253">IF(AG167&lt;=5,"Pass","Fail")</f>
        <v>Pass</v>
      </c>
      <c r="AK167" s="18" t="str">
        <f t="shared" si="241"/>
        <v>Pass</v>
      </c>
      <c r="AL167" s="18" t="str">
        <f t="shared" si="242"/>
        <v>Pass</v>
      </c>
      <c r="AM167" s="18" t="str">
        <f t="shared" si="243"/>
        <v>No</v>
      </c>
    </row>
    <row r="168" spans="1:39" x14ac:dyDescent="0.2">
      <c r="A168" s="18">
        <v>109692</v>
      </c>
      <c r="B168" s="18">
        <v>77097</v>
      </c>
      <c r="C168" s="18"/>
      <c r="D168" s="40" t="s">
        <v>94</v>
      </c>
      <c r="E168" s="20" t="str">
        <f t="shared" si="244"/>
        <v>109692_77097_</v>
      </c>
      <c r="F168" s="21" t="s">
        <v>12</v>
      </c>
      <c r="G168" s="22">
        <v>310</v>
      </c>
      <c r="H168" s="22">
        <v>45</v>
      </c>
      <c r="I168" s="22">
        <v>19</v>
      </c>
      <c r="J168" s="22">
        <f t="shared" si="245"/>
        <v>374</v>
      </c>
      <c r="K168" s="23"/>
      <c r="L168" s="22">
        <v>2.9</v>
      </c>
      <c r="M168" s="22">
        <v>39.25</v>
      </c>
      <c r="N168" s="22">
        <v>49.98</v>
      </c>
      <c r="O168" s="22">
        <v>0.46</v>
      </c>
      <c r="P168" s="22">
        <v>218.11</v>
      </c>
      <c r="Q168" s="22">
        <v>45.09</v>
      </c>
      <c r="R168" s="22">
        <v>19.112000000000002</v>
      </c>
      <c r="S168" s="22">
        <v>3.2000000000000001E-2</v>
      </c>
      <c r="T168" s="22">
        <v>0.16</v>
      </c>
      <c r="U168" s="22">
        <f t="shared" si="246"/>
        <v>375.09399999999999</v>
      </c>
      <c r="V168" s="23"/>
      <c r="W168" s="22">
        <f t="shared" si="247"/>
        <v>0.69999999999998863</v>
      </c>
      <c r="X168" s="22">
        <f t="shared" si="248"/>
        <v>9.0000000000003411E-2</v>
      </c>
      <c r="Y168" s="22">
        <f t="shared" si="240"/>
        <v>0.30400000000000205</v>
      </c>
      <c r="Z168" s="22">
        <f t="shared" si="249"/>
        <v>1.0939999999999941</v>
      </c>
      <c r="AA168" s="23"/>
      <c r="AB168" s="24">
        <f t="shared" si="250"/>
        <v>2.2580645161289956E-3</v>
      </c>
      <c r="AC168" s="24">
        <f t="shared" si="250"/>
        <v>2.0000000000000759E-3</v>
      </c>
      <c r="AD168" s="24">
        <f t="shared" si="250"/>
        <v>1.6000000000000108E-2</v>
      </c>
      <c r="AE168" s="24">
        <f t="shared" si="250"/>
        <v>2.9251336898395565E-3</v>
      </c>
      <c r="AF168" s="23"/>
      <c r="AG168" s="25">
        <f t="shared" si="251"/>
        <v>5.6528070348573996E-2</v>
      </c>
      <c r="AH168" s="23"/>
      <c r="AI168" s="18" t="str">
        <f t="shared" si="252"/>
        <v>Pass</v>
      </c>
      <c r="AJ168" s="18" t="str">
        <f t="shared" si="253"/>
        <v>Pass</v>
      </c>
      <c r="AK168" s="18" t="str">
        <f t="shared" si="241"/>
        <v>Pass</v>
      </c>
      <c r="AL168" s="18" t="str">
        <f t="shared" si="242"/>
        <v>Pass</v>
      </c>
      <c r="AM168" s="18" t="str">
        <f t="shared" si="243"/>
        <v>No</v>
      </c>
    </row>
    <row r="169" spans="1:39" x14ac:dyDescent="0.2">
      <c r="A169" s="18">
        <v>123966</v>
      </c>
      <c r="B169" s="18">
        <v>94317</v>
      </c>
      <c r="C169" s="18"/>
      <c r="D169" s="40" t="s">
        <v>76</v>
      </c>
      <c r="E169" s="20" t="str">
        <f t="shared" si="244"/>
        <v>123966_94317_</v>
      </c>
      <c r="F169" s="21" t="s">
        <v>12</v>
      </c>
      <c r="G169" s="22">
        <v>274</v>
      </c>
      <c r="H169" s="22">
        <v>30</v>
      </c>
      <c r="I169" s="22">
        <v>9</v>
      </c>
      <c r="J169" s="22">
        <f t="shared" si="245"/>
        <v>313</v>
      </c>
      <c r="K169" s="23"/>
      <c r="L169" s="22">
        <v>3.33</v>
      </c>
      <c r="M169" s="22">
        <v>26.91</v>
      </c>
      <c r="N169" s="22">
        <v>33.33</v>
      </c>
      <c r="O169" s="22">
        <v>0.31</v>
      </c>
      <c r="P169" s="22">
        <v>210.67</v>
      </c>
      <c r="Q169" s="22">
        <v>29.99</v>
      </c>
      <c r="R169" s="22">
        <v>9.1999999999999993</v>
      </c>
      <c r="S169" s="22">
        <v>0</v>
      </c>
      <c r="T169" s="22">
        <v>0.10400000000000001</v>
      </c>
      <c r="U169" s="22">
        <f t="shared" si="246"/>
        <v>313.84399999999999</v>
      </c>
      <c r="V169" s="23"/>
      <c r="W169" s="22">
        <f t="shared" si="247"/>
        <v>0.55000000000001137</v>
      </c>
      <c r="X169" s="22">
        <f t="shared" si="248"/>
        <v>-1.0000000000001563E-2</v>
      </c>
      <c r="Y169" s="22">
        <f t="shared" si="240"/>
        <v>0.30399999999999849</v>
      </c>
      <c r="Z169" s="22">
        <f t="shared" si="249"/>
        <v>0.84399999999999409</v>
      </c>
      <c r="AA169" s="23"/>
      <c r="AB169" s="24">
        <f t="shared" si="250"/>
        <v>2.0072992700730344E-3</v>
      </c>
      <c r="AC169" s="24">
        <f t="shared" si="250"/>
        <v>-3.3333333333338542E-4</v>
      </c>
      <c r="AD169" s="24">
        <f t="shared" si="250"/>
        <v>3.3777777777777608E-2</v>
      </c>
      <c r="AE169" s="24">
        <f t="shared" si="250"/>
        <v>2.6964856230031762E-3</v>
      </c>
      <c r="AF169" s="23"/>
      <c r="AG169" s="25">
        <f t="shared" si="251"/>
        <v>4.7673573607519823E-2</v>
      </c>
      <c r="AH169" s="23"/>
      <c r="AI169" s="18" t="str">
        <f t="shared" si="252"/>
        <v>Pass</v>
      </c>
      <c r="AJ169" s="18" t="str">
        <f t="shared" si="253"/>
        <v>Pass</v>
      </c>
      <c r="AK169" s="18" t="str">
        <f t="shared" si="241"/>
        <v>Pass</v>
      </c>
      <c r="AL169" s="18" t="str">
        <f t="shared" si="242"/>
        <v>Pass</v>
      </c>
      <c r="AM169" s="18" t="str">
        <f t="shared" si="243"/>
        <v>No</v>
      </c>
    </row>
    <row r="170" spans="1:39" x14ac:dyDescent="0.2">
      <c r="A170" s="27" t="s">
        <v>38</v>
      </c>
      <c r="B170" s="28"/>
      <c r="C170" s="28"/>
      <c r="D170" s="29"/>
      <c r="E170" s="28"/>
      <c r="F170" s="28"/>
      <c r="G170" s="30">
        <f>SUM(G166:G169)</f>
        <v>1079</v>
      </c>
      <c r="H170" s="30">
        <f>SUM(H166:H169)</f>
        <v>153</v>
      </c>
      <c r="I170" s="30">
        <f>SUM(I166:I169)</f>
        <v>62</v>
      </c>
      <c r="J170" s="30">
        <f>SUM(J166:J169)</f>
        <v>1294</v>
      </c>
      <c r="K170" s="31"/>
      <c r="L170" s="30">
        <f t="shared" ref="L170:U170" si="254">SUM(L166:L169)</f>
        <v>11.81</v>
      </c>
      <c r="M170" s="30">
        <f t="shared" si="254"/>
        <v>117.75</v>
      </c>
      <c r="N170" s="30">
        <f t="shared" si="254"/>
        <v>141.07</v>
      </c>
      <c r="O170" s="30">
        <f t="shared" si="254"/>
        <v>1.04</v>
      </c>
      <c r="P170" s="30">
        <f t="shared" si="254"/>
        <v>809.29</v>
      </c>
      <c r="Q170" s="30">
        <f t="shared" si="254"/>
        <v>153.1</v>
      </c>
      <c r="R170" s="30">
        <f t="shared" si="254"/>
        <v>62.22</v>
      </c>
      <c r="S170" s="30">
        <f t="shared" si="254"/>
        <v>0.04</v>
      </c>
      <c r="T170" s="30">
        <f t="shared" si="254"/>
        <v>0.376</v>
      </c>
      <c r="U170" s="30">
        <f t="shared" si="254"/>
        <v>1296.6960000000001</v>
      </c>
      <c r="V170" s="31"/>
      <c r="W170" s="30">
        <f>(L170+M170+N170+O170+P170)-G170</f>
        <v>1.9600000000000364</v>
      </c>
      <c r="X170" s="30">
        <f>Q170-H170</f>
        <v>9.9999999999994316E-2</v>
      </c>
      <c r="Y170" s="30">
        <f>(R170+S170+T170)-I170</f>
        <v>0.63599999999999568</v>
      </c>
      <c r="Z170" s="30">
        <f>U170-J170</f>
        <v>2.6960000000001401</v>
      </c>
      <c r="AA170" s="31"/>
      <c r="AB170" s="32">
        <f t="shared" si="250"/>
        <v>1.8164967562558261E-3</v>
      </c>
      <c r="AC170" s="32">
        <f t="shared" si="250"/>
        <v>6.5359477124179294E-4</v>
      </c>
      <c r="AD170" s="32">
        <f t="shared" si="250"/>
        <v>1.0258064516128963E-2</v>
      </c>
      <c r="AE170" s="32">
        <f t="shared" si="250"/>
        <v>2.0834621329212828E-3</v>
      </c>
      <c r="AF170" s="31"/>
      <c r="AG170" s="33">
        <f>((2*(Z170^2))/(J170+U170))^0.5</f>
        <v>7.4907733791146958E-2</v>
      </c>
      <c r="AH170" s="31"/>
      <c r="AI170" s="18" t="str">
        <f>IF(((AE170^2)^0.5)&lt;=0.05,"Pass","Fail")</f>
        <v>Pass</v>
      </c>
      <c r="AJ170" s="34"/>
    </row>
    <row r="171" spans="1:39" x14ac:dyDescent="0.2">
      <c r="A171" s="27"/>
      <c r="B171" s="28"/>
      <c r="C171" s="28"/>
      <c r="D171" s="29"/>
      <c r="E171" s="28"/>
      <c r="F171" s="28"/>
      <c r="G171" s="35"/>
      <c r="H171" s="35"/>
      <c r="I171" s="35"/>
      <c r="J171" s="35"/>
      <c r="K171" s="31"/>
      <c r="L171" s="36">
        <f t="shared" ref="L171:T171" si="255">L170/$U170</f>
        <v>9.1077631148704079E-3</v>
      </c>
      <c r="M171" s="36">
        <f t="shared" si="255"/>
        <v>9.080771437561308E-2</v>
      </c>
      <c r="N171" s="36">
        <f t="shared" si="255"/>
        <v>0.1087918833712759</v>
      </c>
      <c r="O171" s="36">
        <f t="shared" si="255"/>
        <v>8.0203841147038308E-4</v>
      </c>
      <c r="P171" s="36">
        <f t="shared" si="255"/>
        <v>0.62411698655660219</v>
      </c>
      <c r="Q171" s="36">
        <f t="shared" si="255"/>
        <v>0.1180693084578035</v>
      </c>
      <c r="R171" s="36">
        <f t="shared" si="255"/>
        <v>4.7983490347776186E-2</v>
      </c>
      <c r="S171" s="36">
        <f t="shared" si="255"/>
        <v>3.0847631210399349E-5</v>
      </c>
      <c r="T171" s="36">
        <f t="shared" si="255"/>
        <v>2.8996773337775389E-4</v>
      </c>
      <c r="U171" s="35"/>
      <c r="V171" s="31"/>
      <c r="W171" s="35"/>
      <c r="X171" s="35"/>
      <c r="Y171" s="35"/>
      <c r="Z171" s="35"/>
      <c r="AA171" s="31"/>
      <c r="AB171" s="36"/>
      <c r="AC171" s="36"/>
      <c r="AD171" s="36"/>
      <c r="AE171" s="36"/>
      <c r="AF171" s="31"/>
      <c r="AG171" s="37"/>
      <c r="AH171" s="31"/>
      <c r="AI171" s="23"/>
      <c r="AJ171" s="31"/>
    </row>
    <row r="174" spans="1:39" x14ac:dyDescent="0.2">
      <c r="A174" s="7" t="s">
        <v>95</v>
      </c>
      <c r="B174" s="7"/>
      <c r="C174" s="7"/>
      <c r="D174" s="8"/>
      <c r="E174" s="7"/>
      <c r="F174" s="7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</row>
    <row r="175" spans="1:39" x14ac:dyDescent="0.2">
      <c r="A175" s="7" t="s">
        <v>53</v>
      </c>
      <c r="B175" s="7"/>
      <c r="C175" s="7"/>
      <c r="D175" s="8"/>
      <c r="E175" s="7"/>
      <c r="F175" s="7"/>
      <c r="G175" s="10" t="s">
        <v>2</v>
      </c>
      <c r="H175" s="10"/>
      <c r="I175" s="10"/>
      <c r="J175" s="10"/>
      <c r="K175" s="9"/>
      <c r="L175" s="11" t="s">
        <v>3</v>
      </c>
      <c r="M175" s="12"/>
      <c r="N175" s="12"/>
      <c r="O175" s="12"/>
      <c r="P175" s="12"/>
      <c r="Q175" s="12"/>
      <c r="R175" s="12"/>
      <c r="S175" s="12"/>
      <c r="T175" s="12"/>
      <c r="U175" s="13"/>
      <c r="V175" s="9"/>
      <c r="W175" s="10" t="s">
        <v>4</v>
      </c>
      <c r="X175" s="10"/>
      <c r="Y175" s="10"/>
      <c r="Z175" s="10"/>
      <c r="AA175" s="9"/>
      <c r="AB175" s="10" t="s">
        <v>5</v>
      </c>
      <c r="AC175" s="10"/>
      <c r="AD175" s="10"/>
      <c r="AE175" s="10"/>
      <c r="AF175" s="9"/>
      <c r="AG175" s="9"/>
      <c r="AH175" s="9"/>
      <c r="AI175" s="10" t="s">
        <v>6</v>
      </c>
      <c r="AJ175" s="10"/>
    </row>
    <row r="176" spans="1:39" x14ac:dyDescent="0.2">
      <c r="A176" s="14" t="s">
        <v>7</v>
      </c>
      <c r="B176" s="14" t="s">
        <v>8</v>
      </c>
      <c r="C176" s="14" t="s">
        <v>9</v>
      </c>
      <c r="D176" s="15" t="s">
        <v>10</v>
      </c>
      <c r="E176" s="14" t="s">
        <v>11</v>
      </c>
      <c r="F176" s="7" t="s">
        <v>12</v>
      </c>
      <c r="G176" s="16" t="s">
        <v>13</v>
      </c>
      <c r="H176" s="16" t="s">
        <v>14</v>
      </c>
      <c r="I176" s="16" t="s">
        <v>15</v>
      </c>
      <c r="J176" s="16" t="s">
        <v>16</v>
      </c>
      <c r="K176" s="9"/>
      <c r="L176" s="16" t="s">
        <v>17</v>
      </c>
      <c r="M176" s="16" t="s">
        <v>18</v>
      </c>
      <c r="N176" s="16" t="s">
        <v>19</v>
      </c>
      <c r="O176" s="16" t="s">
        <v>20</v>
      </c>
      <c r="P176" s="16" t="s">
        <v>21</v>
      </c>
      <c r="Q176" s="16" t="s">
        <v>14</v>
      </c>
      <c r="R176" s="16" t="s">
        <v>22</v>
      </c>
      <c r="S176" s="16" t="s">
        <v>23</v>
      </c>
      <c r="T176" s="16" t="s">
        <v>24</v>
      </c>
      <c r="U176" s="16" t="s">
        <v>25</v>
      </c>
      <c r="V176" s="9"/>
      <c r="W176" s="16" t="s">
        <v>13</v>
      </c>
      <c r="X176" s="16" t="s">
        <v>14</v>
      </c>
      <c r="Y176" s="16" t="s">
        <v>15</v>
      </c>
      <c r="Z176" s="16" t="s">
        <v>26</v>
      </c>
      <c r="AA176" s="9"/>
      <c r="AB176" s="16" t="s">
        <v>13</v>
      </c>
      <c r="AC176" s="16" t="s">
        <v>14</v>
      </c>
      <c r="AD176" s="16" t="s">
        <v>15</v>
      </c>
      <c r="AE176" s="16" t="s">
        <v>26</v>
      </c>
      <c r="AF176" s="9"/>
      <c r="AG176" s="16" t="s">
        <v>27</v>
      </c>
      <c r="AH176" s="9"/>
      <c r="AI176" s="16" t="s">
        <v>28</v>
      </c>
      <c r="AJ176" s="16" t="s">
        <v>29</v>
      </c>
      <c r="AK176" s="16" t="s">
        <v>30</v>
      </c>
      <c r="AL176" s="16" t="s">
        <v>31</v>
      </c>
      <c r="AM176" s="16" t="s">
        <v>32</v>
      </c>
    </row>
    <row r="177" spans="1:39" x14ac:dyDescent="0.2">
      <c r="A177" s="18">
        <v>60711</v>
      </c>
      <c r="B177" s="18">
        <v>60735</v>
      </c>
      <c r="C177" s="18"/>
      <c r="D177" s="40" t="s">
        <v>96</v>
      </c>
      <c r="E177" s="20" t="str">
        <f>A177&amp;"_"&amp;B177&amp;"_"&amp;C177</f>
        <v>60711_60735_</v>
      </c>
      <c r="F177" s="21" t="s">
        <v>12</v>
      </c>
      <c r="G177" s="22">
        <v>200</v>
      </c>
      <c r="H177" s="22">
        <v>37</v>
      </c>
      <c r="I177" s="22">
        <v>19</v>
      </c>
      <c r="J177" s="22">
        <f>G177+H177+I177</f>
        <v>256</v>
      </c>
      <c r="K177" s="23"/>
      <c r="L177" s="22">
        <v>1.69</v>
      </c>
      <c r="M177" s="22">
        <v>26.41</v>
      </c>
      <c r="N177" s="22">
        <v>29.05</v>
      </c>
      <c r="O177" s="22">
        <v>0.39</v>
      </c>
      <c r="P177" s="22">
        <v>143.58000000000001</v>
      </c>
      <c r="Q177" s="22">
        <v>37.299999999999997</v>
      </c>
      <c r="R177" s="22">
        <v>40.572000000000003</v>
      </c>
      <c r="S177" s="22">
        <v>0.21600000000000003</v>
      </c>
      <c r="T177" s="22">
        <v>0.38800000000000001</v>
      </c>
      <c r="U177" s="22">
        <f>L177+M177+N177+O177+P177+Q177+R177+S177+T177</f>
        <v>279.596</v>
      </c>
      <c r="V177" s="23"/>
      <c r="W177" s="22">
        <f>(L177+M177+N177+O177+P177)-G177</f>
        <v>1.1200000000000045</v>
      </c>
      <c r="X177" s="22">
        <f>Q177-H177</f>
        <v>0.29999999999999716</v>
      </c>
      <c r="Y177" s="22">
        <f t="shared" ref="Y177:Y181" si="256">(R177+S177+T177)-I177</f>
        <v>22.176000000000002</v>
      </c>
      <c r="Z177" s="22">
        <f>U177-J177</f>
        <v>23.596000000000004</v>
      </c>
      <c r="AA177" s="23"/>
      <c r="AB177" s="24">
        <f>W177/G177</f>
        <v>5.6000000000000225E-3</v>
      </c>
      <c r="AC177" s="24">
        <f>X177/H177</f>
        <v>8.1081081081080305E-3</v>
      </c>
      <c r="AD177" s="24">
        <f>Y177/I177</f>
        <v>1.1671578947368422</v>
      </c>
      <c r="AE177" s="24">
        <f>Z177/J177</f>
        <v>9.2171875000000014E-2</v>
      </c>
      <c r="AF177" s="23"/>
      <c r="AG177" s="25">
        <f>((2*(Z177^2))/(J177+U177))^0.5</f>
        <v>1.4418986090368271</v>
      </c>
      <c r="AH177" s="23"/>
      <c r="AI177" s="18" t="str">
        <f>IF(J177&lt;700,IF(((Z177^2)^0.5)&lt;=100,"Pass","Fail"),IF(J177&lt;2700,IF(((AE177^2)^0.5)&lt;=0.15,"Pass","Fail"),IF(Z177&lt;400,"Pass","Fail")))</f>
        <v>Pass</v>
      </c>
      <c r="AJ177" s="18" t="str">
        <f>IF(AG177&lt;=5,"Pass","Fail")</f>
        <v>Pass</v>
      </c>
      <c r="AK177" s="18" t="str">
        <f t="shared" ref="AK177:AK181" si="257">IF(AG177&lt;=10,"Pass","Fail")</f>
        <v>Pass</v>
      </c>
      <c r="AL177" s="18" t="str">
        <f t="shared" ref="AL177:AL181" si="258">IF(AG177&lt;=7,"Pass","Fail")</f>
        <v>Pass</v>
      </c>
      <c r="AM177" s="18" t="str">
        <f t="shared" ref="AM177:AM181" si="259">IF(AG177&gt;10,"Yes","No")</f>
        <v>No</v>
      </c>
    </row>
    <row r="178" spans="1:39" x14ac:dyDescent="0.2">
      <c r="A178" s="18">
        <v>60738</v>
      </c>
      <c r="B178" s="18">
        <v>122655</v>
      </c>
      <c r="C178" s="18"/>
      <c r="D178" s="40" t="s">
        <v>97</v>
      </c>
      <c r="E178" s="20" t="str">
        <f t="shared" ref="E178:E181" si="260">A178&amp;"_"&amp;B178&amp;"_"&amp;C178</f>
        <v>60738_122655_</v>
      </c>
      <c r="F178" s="21" t="s">
        <v>12</v>
      </c>
      <c r="G178" s="22">
        <v>171</v>
      </c>
      <c r="H178" s="22">
        <v>26</v>
      </c>
      <c r="I178" s="22">
        <v>19</v>
      </c>
      <c r="J178" s="22">
        <f t="shared" ref="J178:J181" si="261">G178+H178+I178</f>
        <v>216</v>
      </c>
      <c r="K178" s="23"/>
      <c r="L178" s="22">
        <v>1.48</v>
      </c>
      <c r="M178" s="22">
        <v>11.76</v>
      </c>
      <c r="N178" s="22">
        <v>37.6</v>
      </c>
      <c r="O178" s="22">
        <v>0.14000000000000001</v>
      </c>
      <c r="P178" s="22">
        <v>120.67</v>
      </c>
      <c r="Q178" s="22">
        <v>26.04</v>
      </c>
      <c r="R178" s="22">
        <v>20.332000000000001</v>
      </c>
      <c r="S178" s="22">
        <v>0.10400000000000001</v>
      </c>
      <c r="T178" s="22">
        <v>0.75600000000000001</v>
      </c>
      <c r="U178" s="22">
        <f t="shared" ref="U178:U181" si="262">L178+M178+N178+O178+P178+Q178+R178+S178+T178</f>
        <v>218.88200000000001</v>
      </c>
      <c r="V178" s="23"/>
      <c r="W178" s="22">
        <f t="shared" ref="W178:W181" si="263">(L178+M178+N178+O178+P178)-G178</f>
        <v>0.65000000000000568</v>
      </c>
      <c r="X178" s="22">
        <f t="shared" ref="X178:X181" si="264">Q178-H178</f>
        <v>3.9999999999999147E-2</v>
      </c>
      <c r="Y178" s="22">
        <f t="shared" si="256"/>
        <v>2.1920000000000002</v>
      </c>
      <c r="Z178" s="22">
        <f t="shared" ref="Z178:Z181" si="265">U178-J178</f>
        <v>2.882000000000005</v>
      </c>
      <c r="AA178" s="23"/>
      <c r="AB178" s="24">
        <f t="shared" ref="AB178:AE182" si="266">W178/G178</f>
        <v>3.8011695906433082E-3</v>
      </c>
      <c r="AC178" s="24">
        <f t="shared" si="266"/>
        <v>1.5384615384615057E-3</v>
      </c>
      <c r="AD178" s="24">
        <f t="shared" si="266"/>
        <v>0.11536842105263159</v>
      </c>
      <c r="AE178" s="24">
        <f t="shared" si="266"/>
        <v>1.3342592592592616E-2</v>
      </c>
      <c r="AF178" s="23"/>
      <c r="AG178" s="25">
        <f t="shared" ref="AG178:AG181" si="267">((2*(Z178^2))/(J178+U178))^0.5</f>
        <v>0.19544441209391311</v>
      </c>
      <c r="AH178" s="23"/>
      <c r="AI178" s="18" t="str">
        <f t="shared" ref="AI178:AI181" si="268">IF(J178&lt;700,IF(((Z178^2)^0.5)&lt;=100,"Pass","Fail"),IF(J178&lt;2700,IF(((AE178^2)^0.5)&lt;=0.15,"Pass","Fail"),IF(Z178&lt;400,"Pass","Fail")))</f>
        <v>Pass</v>
      </c>
      <c r="AJ178" s="18" t="str">
        <f t="shared" ref="AJ178:AJ181" si="269">IF(AG178&lt;=5,"Pass","Fail")</f>
        <v>Pass</v>
      </c>
      <c r="AK178" s="18" t="str">
        <f t="shared" si="257"/>
        <v>Pass</v>
      </c>
      <c r="AL178" s="18" t="str">
        <f t="shared" si="258"/>
        <v>Pass</v>
      </c>
      <c r="AM178" s="18" t="str">
        <f t="shared" si="259"/>
        <v>No</v>
      </c>
    </row>
    <row r="179" spans="1:39" x14ac:dyDescent="0.2">
      <c r="A179" s="18">
        <v>80823</v>
      </c>
      <c r="B179" s="18">
        <v>80739</v>
      </c>
      <c r="C179" s="18"/>
      <c r="D179" s="40" t="s">
        <v>98</v>
      </c>
      <c r="E179" s="20" t="str">
        <f t="shared" si="260"/>
        <v>80823_80739_</v>
      </c>
      <c r="F179" s="21" t="s">
        <v>12</v>
      </c>
      <c r="G179" s="22">
        <v>33</v>
      </c>
      <c r="H179" s="22">
        <v>1</v>
      </c>
      <c r="I179" s="22">
        <v>4</v>
      </c>
      <c r="J179" s="22">
        <f t="shared" si="261"/>
        <v>38</v>
      </c>
      <c r="K179" s="23"/>
      <c r="L179" s="22">
        <v>0.44</v>
      </c>
      <c r="M179" s="22">
        <v>2.96</v>
      </c>
      <c r="N179" s="22">
        <v>5.4</v>
      </c>
      <c r="O179" s="22">
        <v>0.08</v>
      </c>
      <c r="P179" s="22">
        <v>24.17</v>
      </c>
      <c r="Q179" s="22">
        <v>1</v>
      </c>
      <c r="R179" s="22">
        <v>3.9520000000000004</v>
      </c>
      <c r="S179" s="22">
        <v>0</v>
      </c>
      <c r="T179" s="22">
        <v>5.6000000000000008E-2</v>
      </c>
      <c r="U179" s="22">
        <f t="shared" si="262"/>
        <v>38.058</v>
      </c>
      <c r="V179" s="23"/>
      <c r="W179" s="22">
        <f t="shared" si="263"/>
        <v>5.0000000000004263E-2</v>
      </c>
      <c r="X179" s="22">
        <f t="shared" si="264"/>
        <v>0</v>
      </c>
      <c r="Y179" s="22">
        <f t="shared" si="256"/>
        <v>8.0000000000000071E-3</v>
      </c>
      <c r="Z179" s="22">
        <f t="shared" si="265"/>
        <v>5.7999999999999829E-2</v>
      </c>
      <c r="AA179" s="23"/>
      <c r="AB179" s="24">
        <f t="shared" si="266"/>
        <v>1.5151515151516444E-3</v>
      </c>
      <c r="AC179" s="24">
        <f t="shared" si="266"/>
        <v>0</v>
      </c>
      <c r="AD179" s="24">
        <f t="shared" si="266"/>
        <v>2.0000000000000018E-3</v>
      </c>
      <c r="AE179" s="24">
        <f t="shared" si="266"/>
        <v>1.5263157894736797E-3</v>
      </c>
      <c r="AF179" s="23"/>
      <c r="AG179" s="25">
        <f t="shared" si="267"/>
        <v>9.405254263015873E-3</v>
      </c>
      <c r="AH179" s="23"/>
      <c r="AI179" s="18" t="str">
        <f t="shared" si="268"/>
        <v>Pass</v>
      </c>
      <c r="AJ179" s="18" t="str">
        <f t="shared" si="269"/>
        <v>Pass</v>
      </c>
      <c r="AK179" s="18" t="str">
        <f t="shared" si="257"/>
        <v>Pass</v>
      </c>
      <c r="AL179" s="18" t="str">
        <f t="shared" si="258"/>
        <v>Pass</v>
      </c>
      <c r="AM179" s="18" t="str">
        <f t="shared" si="259"/>
        <v>No</v>
      </c>
    </row>
    <row r="180" spans="1:39" x14ac:dyDescent="0.2">
      <c r="A180" s="18">
        <v>96126</v>
      </c>
      <c r="B180" s="18">
        <v>71562</v>
      </c>
      <c r="C180" s="18"/>
      <c r="D180" s="40" t="s">
        <v>99</v>
      </c>
      <c r="E180" s="20" t="str">
        <f t="shared" si="260"/>
        <v>96126_71562_</v>
      </c>
      <c r="F180" s="21" t="s">
        <v>12</v>
      </c>
      <c r="G180" s="22">
        <v>64</v>
      </c>
      <c r="H180" s="22">
        <v>3</v>
      </c>
      <c r="I180" s="22">
        <v>19</v>
      </c>
      <c r="J180" s="22">
        <f t="shared" si="261"/>
        <v>86</v>
      </c>
      <c r="K180" s="23"/>
      <c r="L180" s="22">
        <v>0.48</v>
      </c>
      <c r="M180" s="22">
        <v>4.29</v>
      </c>
      <c r="N180" s="22">
        <v>15.58</v>
      </c>
      <c r="O180" s="22">
        <v>7.0000000000000007E-2</v>
      </c>
      <c r="P180" s="22">
        <v>43.79</v>
      </c>
      <c r="Q180" s="22">
        <v>3.01</v>
      </c>
      <c r="R180" s="22">
        <v>18.692</v>
      </c>
      <c r="S180" s="22">
        <v>0.128</v>
      </c>
      <c r="T180" s="22">
        <v>1.012</v>
      </c>
      <c r="U180" s="22">
        <f t="shared" si="262"/>
        <v>87.052000000000007</v>
      </c>
      <c r="V180" s="23"/>
      <c r="W180" s="22">
        <f t="shared" si="263"/>
        <v>0.21000000000000796</v>
      </c>
      <c r="X180" s="22">
        <f t="shared" si="264"/>
        <v>9.9999999999997868E-3</v>
      </c>
      <c r="Y180" s="22">
        <f t="shared" si="256"/>
        <v>0.83200000000000074</v>
      </c>
      <c r="Z180" s="22">
        <f t="shared" si="265"/>
        <v>1.0520000000000067</v>
      </c>
      <c r="AA180" s="23"/>
      <c r="AB180" s="24">
        <f t="shared" si="266"/>
        <v>3.2812500000001243E-3</v>
      </c>
      <c r="AC180" s="24">
        <f t="shared" si="266"/>
        <v>3.3333333333332624E-3</v>
      </c>
      <c r="AD180" s="24">
        <f t="shared" si="266"/>
        <v>4.3789473684210566E-2</v>
      </c>
      <c r="AE180" s="24">
        <f t="shared" si="266"/>
        <v>1.2232558139534961E-2</v>
      </c>
      <c r="AF180" s="23"/>
      <c r="AG180" s="25">
        <f t="shared" si="267"/>
        <v>0.11309474513094715</v>
      </c>
      <c r="AH180" s="23"/>
      <c r="AI180" s="18" t="str">
        <f t="shared" si="268"/>
        <v>Pass</v>
      </c>
      <c r="AJ180" s="18" t="str">
        <f t="shared" si="269"/>
        <v>Pass</v>
      </c>
      <c r="AK180" s="18" t="str">
        <f t="shared" si="257"/>
        <v>Pass</v>
      </c>
      <c r="AL180" s="18" t="str">
        <f t="shared" si="258"/>
        <v>Pass</v>
      </c>
      <c r="AM180" s="18" t="str">
        <f t="shared" si="259"/>
        <v>No</v>
      </c>
    </row>
    <row r="181" spans="1:39" x14ac:dyDescent="0.2">
      <c r="A181" s="18">
        <v>73152</v>
      </c>
      <c r="B181" s="18">
        <v>73269</v>
      </c>
      <c r="C181" s="18"/>
      <c r="D181" s="40" t="s">
        <v>100</v>
      </c>
      <c r="E181" s="20" t="str">
        <f t="shared" si="260"/>
        <v>73152_73269_</v>
      </c>
      <c r="F181" s="21" t="s">
        <v>12</v>
      </c>
      <c r="G181" s="22">
        <v>36</v>
      </c>
      <c r="H181" s="22">
        <v>1</v>
      </c>
      <c r="I181" s="22">
        <v>5</v>
      </c>
      <c r="J181" s="22">
        <f t="shared" si="261"/>
        <v>42</v>
      </c>
      <c r="K181" s="23"/>
      <c r="L181" s="22">
        <v>0.5</v>
      </c>
      <c r="M181" s="22">
        <v>1</v>
      </c>
      <c r="N181" s="22">
        <v>5.47</v>
      </c>
      <c r="O181" s="22">
        <v>0.02</v>
      </c>
      <c r="P181" s="22">
        <v>29.02</v>
      </c>
      <c r="Q181" s="22">
        <v>1</v>
      </c>
      <c r="R181" s="22">
        <v>2.536</v>
      </c>
      <c r="S181" s="22">
        <v>0.33599999999999997</v>
      </c>
      <c r="T181" s="22">
        <v>0.49199999999999999</v>
      </c>
      <c r="U181" s="22">
        <f t="shared" si="262"/>
        <v>40.373999999999995</v>
      </c>
      <c r="V181" s="23"/>
      <c r="W181" s="22">
        <f t="shared" si="263"/>
        <v>9.9999999999980105E-3</v>
      </c>
      <c r="X181" s="22">
        <f t="shared" si="264"/>
        <v>0</v>
      </c>
      <c r="Y181" s="22">
        <f t="shared" si="256"/>
        <v>-1.6360000000000001</v>
      </c>
      <c r="Z181" s="22">
        <f t="shared" si="265"/>
        <v>-1.6260000000000048</v>
      </c>
      <c r="AA181" s="23"/>
      <c r="AB181" s="24">
        <f t="shared" si="266"/>
        <v>2.7777777777772254E-4</v>
      </c>
      <c r="AC181" s="24">
        <f t="shared" si="266"/>
        <v>0</v>
      </c>
      <c r="AD181" s="24">
        <f t="shared" si="266"/>
        <v>-0.32720000000000005</v>
      </c>
      <c r="AE181" s="24">
        <f t="shared" si="266"/>
        <v>-3.8714285714285826E-2</v>
      </c>
      <c r="AF181" s="23"/>
      <c r="AG181" s="25">
        <f t="shared" si="267"/>
        <v>0.25336140655362832</v>
      </c>
      <c r="AH181" s="23"/>
      <c r="AI181" s="18" t="str">
        <f t="shared" si="268"/>
        <v>Pass</v>
      </c>
      <c r="AJ181" s="18" t="str">
        <f t="shared" si="269"/>
        <v>Pass</v>
      </c>
      <c r="AK181" s="18" t="str">
        <f t="shared" si="257"/>
        <v>Pass</v>
      </c>
      <c r="AL181" s="18" t="str">
        <f t="shared" si="258"/>
        <v>Pass</v>
      </c>
      <c r="AM181" s="18" t="str">
        <f t="shared" si="259"/>
        <v>No</v>
      </c>
    </row>
    <row r="182" spans="1:39" x14ac:dyDescent="0.2">
      <c r="A182" s="27" t="s">
        <v>38</v>
      </c>
      <c r="B182" s="28"/>
      <c r="C182" s="28"/>
      <c r="D182" s="29"/>
      <c r="E182" s="28"/>
      <c r="F182" s="28"/>
      <c r="G182" s="30">
        <f>SUM(G177:G181)</f>
        <v>504</v>
      </c>
      <c r="H182" s="30">
        <f>SUM(H177:H181)</f>
        <v>68</v>
      </c>
      <c r="I182" s="30">
        <f>SUM(I177:I181)</f>
        <v>66</v>
      </c>
      <c r="J182" s="30">
        <f>SUM(J177:J181)</f>
        <v>638</v>
      </c>
      <c r="K182" s="31"/>
      <c r="L182" s="30">
        <f t="shared" ref="L182:U182" si="270">SUM(L177:L181)</f>
        <v>4.59</v>
      </c>
      <c r="M182" s="30">
        <f t="shared" si="270"/>
        <v>46.42</v>
      </c>
      <c r="N182" s="30">
        <f t="shared" si="270"/>
        <v>93.100000000000009</v>
      </c>
      <c r="O182" s="30">
        <f t="shared" si="270"/>
        <v>0.7</v>
      </c>
      <c r="P182" s="30">
        <f t="shared" si="270"/>
        <v>361.23</v>
      </c>
      <c r="Q182" s="30">
        <f t="shared" si="270"/>
        <v>68.350000000000009</v>
      </c>
      <c r="R182" s="30">
        <f t="shared" si="270"/>
        <v>86.084000000000003</v>
      </c>
      <c r="S182" s="30">
        <f t="shared" si="270"/>
        <v>0.78400000000000003</v>
      </c>
      <c r="T182" s="30">
        <f t="shared" si="270"/>
        <v>2.7040000000000002</v>
      </c>
      <c r="U182" s="30">
        <f t="shared" si="270"/>
        <v>663.9620000000001</v>
      </c>
      <c r="V182" s="31"/>
      <c r="W182" s="30">
        <f>(L182+M182+N182+O182+P182)-G182</f>
        <v>2.0400000000000205</v>
      </c>
      <c r="X182" s="30">
        <f>Q182-H182</f>
        <v>0.35000000000000853</v>
      </c>
      <c r="Y182" s="30">
        <f>(R182+S182+T182)-I182</f>
        <v>23.572000000000003</v>
      </c>
      <c r="Z182" s="30">
        <f>U182-J182</f>
        <v>25.962000000000103</v>
      </c>
      <c r="AA182" s="31"/>
      <c r="AB182" s="32">
        <f t="shared" si="266"/>
        <v>4.0476190476190881E-3</v>
      </c>
      <c r="AC182" s="32">
        <f t="shared" si="266"/>
        <v>5.1470588235295375E-3</v>
      </c>
      <c r="AD182" s="32">
        <f t="shared" si="266"/>
        <v>0.35715151515151522</v>
      </c>
      <c r="AE182" s="32">
        <f t="shared" si="266"/>
        <v>4.06927899686522E-2</v>
      </c>
      <c r="AF182" s="31"/>
      <c r="AG182" s="33">
        <f>((2*(Z182^2))/(J182+U182))^0.5</f>
        <v>1.017545853835119</v>
      </c>
      <c r="AH182" s="31"/>
      <c r="AI182" s="18" t="str">
        <f>IF(((AE182^2)^0.5)&lt;=0.05,"Pass","Fail")</f>
        <v>Pass</v>
      </c>
      <c r="AJ182" s="34"/>
    </row>
    <row r="183" spans="1:39" x14ac:dyDescent="0.2">
      <c r="A183" s="27"/>
      <c r="B183" s="28"/>
      <c r="C183" s="28"/>
      <c r="D183" s="29"/>
      <c r="E183" s="28"/>
      <c r="F183" s="28"/>
      <c r="G183" s="35"/>
      <c r="H183" s="35"/>
      <c r="I183" s="35"/>
      <c r="J183" s="35"/>
      <c r="K183" s="31"/>
      <c r="L183" s="36">
        <f t="shared" ref="L183:T183" si="271">L182/$U182</f>
        <v>6.9130462285492229E-3</v>
      </c>
      <c r="M183" s="36">
        <f t="shared" si="271"/>
        <v>6.9913639636003264E-2</v>
      </c>
      <c r="N183" s="36">
        <f t="shared" si="271"/>
        <v>0.14021886794726204</v>
      </c>
      <c r="O183" s="36">
        <f t="shared" si="271"/>
        <v>1.0542772026109926E-3</v>
      </c>
      <c r="P183" s="36">
        <f t="shared" si="271"/>
        <v>0.54405221985595553</v>
      </c>
      <c r="Q183" s="36">
        <f t="shared" si="271"/>
        <v>0.10294263828351623</v>
      </c>
      <c r="R183" s="36">
        <f t="shared" si="271"/>
        <v>0.12965199815652098</v>
      </c>
      <c r="S183" s="36">
        <f t="shared" si="271"/>
        <v>1.1807904669243119E-3</v>
      </c>
      <c r="T183" s="36">
        <f t="shared" si="271"/>
        <v>4.07252222265732E-3</v>
      </c>
      <c r="U183" s="35"/>
      <c r="V183" s="31"/>
      <c r="W183" s="35"/>
      <c r="X183" s="35"/>
      <c r="Y183" s="35"/>
      <c r="Z183" s="35"/>
      <c r="AA183" s="31"/>
      <c r="AB183" s="36"/>
      <c r="AC183" s="36"/>
      <c r="AD183" s="36"/>
      <c r="AE183" s="36"/>
      <c r="AF183" s="31"/>
      <c r="AG183" s="37"/>
      <c r="AH183" s="31"/>
      <c r="AI183" s="23"/>
      <c r="AJ183" s="31"/>
    </row>
    <row r="185" spans="1:39" x14ac:dyDescent="0.2">
      <c r="A185" s="7" t="s">
        <v>95</v>
      </c>
      <c r="B185" s="7"/>
      <c r="C185" s="7"/>
      <c r="D185" s="8"/>
      <c r="E185" s="7"/>
      <c r="F185" s="7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</row>
    <row r="186" spans="1:39" x14ac:dyDescent="0.2">
      <c r="A186" s="7" t="s">
        <v>59</v>
      </c>
      <c r="B186" s="7"/>
      <c r="C186" s="7"/>
      <c r="D186" s="8"/>
      <c r="E186" s="7"/>
      <c r="F186" s="7"/>
      <c r="G186" s="10" t="s">
        <v>2</v>
      </c>
      <c r="H186" s="10"/>
      <c r="I186" s="10"/>
      <c r="J186" s="10"/>
      <c r="K186" s="9"/>
      <c r="L186" s="11" t="s">
        <v>3</v>
      </c>
      <c r="M186" s="12"/>
      <c r="N186" s="12"/>
      <c r="O186" s="12"/>
      <c r="P186" s="12"/>
      <c r="Q186" s="12"/>
      <c r="R186" s="12"/>
      <c r="S186" s="12"/>
      <c r="T186" s="12"/>
      <c r="U186" s="13"/>
      <c r="V186" s="9"/>
      <c r="W186" s="10" t="s">
        <v>4</v>
      </c>
      <c r="X186" s="10"/>
      <c r="Y186" s="10"/>
      <c r="Z186" s="10"/>
      <c r="AA186" s="9"/>
      <c r="AB186" s="10" t="s">
        <v>5</v>
      </c>
      <c r="AC186" s="10"/>
      <c r="AD186" s="10"/>
      <c r="AE186" s="10"/>
      <c r="AF186" s="9"/>
      <c r="AG186" s="9"/>
      <c r="AH186" s="9"/>
      <c r="AI186" s="10" t="s">
        <v>6</v>
      </c>
      <c r="AJ186" s="10"/>
    </row>
    <row r="187" spans="1:39" x14ac:dyDescent="0.2">
      <c r="A187" s="14" t="s">
        <v>7</v>
      </c>
      <c r="B187" s="14" t="s">
        <v>8</v>
      </c>
      <c r="C187" s="14" t="s">
        <v>9</v>
      </c>
      <c r="D187" s="15" t="s">
        <v>10</v>
      </c>
      <c r="E187" s="14" t="s">
        <v>11</v>
      </c>
      <c r="F187" s="7" t="s">
        <v>12</v>
      </c>
      <c r="G187" s="16" t="s">
        <v>13</v>
      </c>
      <c r="H187" s="16" t="s">
        <v>14</v>
      </c>
      <c r="I187" s="16" t="s">
        <v>15</v>
      </c>
      <c r="J187" s="16" t="s">
        <v>16</v>
      </c>
      <c r="K187" s="9"/>
      <c r="L187" s="16" t="s">
        <v>17</v>
      </c>
      <c r="M187" s="16" t="s">
        <v>18</v>
      </c>
      <c r="N187" s="16" t="s">
        <v>19</v>
      </c>
      <c r="O187" s="16" t="s">
        <v>20</v>
      </c>
      <c r="P187" s="16" t="s">
        <v>21</v>
      </c>
      <c r="Q187" s="16" t="s">
        <v>14</v>
      </c>
      <c r="R187" s="16" t="s">
        <v>22</v>
      </c>
      <c r="S187" s="16" t="s">
        <v>23</v>
      </c>
      <c r="T187" s="16" t="s">
        <v>24</v>
      </c>
      <c r="U187" s="16" t="s">
        <v>25</v>
      </c>
      <c r="V187" s="9"/>
      <c r="W187" s="16" t="s">
        <v>13</v>
      </c>
      <c r="X187" s="16" t="s">
        <v>14</v>
      </c>
      <c r="Y187" s="16" t="s">
        <v>15</v>
      </c>
      <c r="Z187" s="16" t="s">
        <v>26</v>
      </c>
      <c r="AA187" s="9"/>
      <c r="AB187" s="16" t="s">
        <v>13</v>
      </c>
      <c r="AC187" s="16" t="s">
        <v>14</v>
      </c>
      <c r="AD187" s="16" t="s">
        <v>15</v>
      </c>
      <c r="AE187" s="16" t="s">
        <v>26</v>
      </c>
      <c r="AF187" s="9"/>
      <c r="AG187" s="16" t="s">
        <v>27</v>
      </c>
      <c r="AH187" s="9"/>
      <c r="AI187" s="16" t="s">
        <v>28</v>
      </c>
      <c r="AJ187" s="16" t="s">
        <v>29</v>
      </c>
      <c r="AK187" s="16" t="s">
        <v>30</v>
      </c>
      <c r="AL187" s="16" t="s">
        <v>31</v>
      </c>
      <c r="AM187" s="16" t="s">
        <v>32</v>
      </c>
    </row>
    <row r="188" spans="1:39" x14ac:dyDescent="0.2">
      <c r="A188" s="18">
        <v>60735</v>
      </c>
      <c r="B188" s="18">
        <v>60711</v>
      </c>
      <c r="C188" s="18"/>
      <c r="D188" s="40" t="s">
        <v>101</v>
      </c>
      <c r="E188" s="20" t="str">
        <f>A188&amp;"_"&amp;B188&amp;"_"&amp;C188</f>
        <v>60735_60711_</v>
      </c>
      <c r="F188" s="21" t="s">
        <v>12</v>
      </c>
      <c r="G188" s="22">
        <v>153</v>
      </c>
      <c r="H188" s="22">
        <v>27</v>
      </c>
      <c r="I188" s="22">
        <v>27</v>
      </c>
      <c r="J188" s="22">
        <f>G188+H188+I188</f>
        <v>207</v>
      </c>
      <c r="K188" s="23"/>
      <c r="L188" s="22">
        <v>1.62</v>
      </c>
      <c r="M188" s="22">
        <v>16.11</v>
      </c>
      <c r="N188" s="22">
        <v>15.98</v>
      </c>
      <c r="O188" s="22">
        <v>0.22</v>
      </c>
      <c r="P188" s="22">
        <v>120.48</v>
      </c>
      <c r="Q188" s="22">
        <v>27.31</v>
      </c>
      <c r="R188" s="22">
        <v>36.176000000000002</v>
      </c>
      <c r="S188" s="22">
        <v>0.20800000000000002</v>
      </c>
      <c r="T188" s="22">
        <v>0.67999999999999994</v>
      </c>
      <c r="U188" s="22">
        <f>L188+M188+N188+O188+P188+Q188+R188+S188+T188</f>
        <v>218.78400000000002</v>
      </c>
      <c r="V188" s="23"/>
      <c r="W188" s="22">
        <f>(L188+M188+N188+O188+P188)-G188</f>
        <v>1.4099999999999966</v>
      </c>
      <c r="X188" s="22">
        <f>Q188-H188</f>
        <v>0.30999999999999872</v>
      </c>
      <c r="Y188" s="22">
        <f t="shared" ref="Y188:Y192" si="272">(R188+S188+T188)-I188</f>
        <v>10.064</v>
      </c>
      <c r="Z188" s="22">
        <f>U188-J188</f>
        <v>11.78400000000002</v>
      </c>
      <c r="AA188" s="23"/>
      <c r="AB188" s="24">
        <f>W188/G188</f>
        <v>9.2156862745097819E-3</v>
      </c>
      <c r="AC188" s="24">
        <f>X188/H188</f>
        <v>1.1481481481481435E-2</v>
      </c>
      <c r="AD188" s="24">
        <f>Y188/I188</f>
        <v>0.37274074074074076</v>
      </c>
      <c r="AE188" s="24">
        <f>Z188/J188</f>
        <v>5.6927536231884159E-2</v>
      </c>
      <c r="AF188" s="23"/>
      <c r="AG188" s="25">
        <f>((2*(Z188^2))/(J188+U188))^0.5</f>
        <v>0.8076311531817314</v>
      </c>
      <c r="AH188" s="23"/>
      <c r="AI188" s="18" t="str">
        <f>IF(J188&lt;700,IF(((Z188^2)^0.5)&lt;=100,"Pass","Fail"),IF(J188&lt;2700,IF(((AE188^2)^0.5)&lt;=0.15,"Pass","Fail"),IF(Z188&lt;400,"Pass","Fail")))</f>
        <v>Pass</v>
      </c>
      <c r="AJ188" s="18" t="str">
        <f>IF(AG188&lt;=5,"Pass","Fail")</f>
        <v>Pass</v>
      </c>
      <c r="AK188" s="18" t="str">
        <f t="shared" ref="AK188:AK192" si="273">IF(AG188&lt;=10,"Pass","Fail")</f>
        <v>Pass</v>
      </c>
      <c r="AL188" s="18" t="str">
        <f t="shared" ref="AL188:AL192" si="274">IF(AG188&lt;=7,"Pass","Fail")</f>
        <v>Pass</v>
      </c>
      <c r="AM188" s="18" t="str">
        <f t="shared" ref="AM188:AM192" si="275">IF(AG188&gt;10,"Yes","No")</f>
        <v>No</v>
      </c>
    </row>
    <row r="189" spans="1:39" x14ac:dyDescent="0.2">
      <c r="A189" s="18">
        <v>122655</v>
      </c>
      <c r="B189" s="18">
        <v>60738</v>
      </c>
      <c r="C189" s="18"/>
      <c r="D189" s="40" t="s">
        <v>102</v>
      </c>
      <c r="E189" s="20" t="str">
        <f t="shared" ref="E189:E192" si="276">A189&amp;"_"&amp;B189&amp;"_"&amp;C189</f>
        <v>122655_60738_</v>
      </c>
      <c r="F189" s="21" t="s">
        <v>12</v>
      </c>
      <c r="G189" s="22">
        <v>204</v>
      </c>
      <c r="H189" s="22">
        <v>25</v>
      </c>
      <c r="I189" s="22">
        <v>14</v>
      </c>
      <c r="J189" s="22">
        <f t="shared" ref="J189:J192" si="277">G189+H189+I189</f>
        <v>243</v>
      </c>
      <c r="K189" s="23"/>
      <c r="L189" s="22">
        <v>1.36</v>
      </c>
      <c r="M189" s="22">
        <v>17.52</v>
      </c>
      <c r="N189" s="22">
        <v>50.5</v>
      </c>
      <c r="O189" s="22">
        <v>0.25</v>
      </c>
      <c r="P189" s="22">
        <v>125.99</v>
      </c>
      <c r="Q189" s="22">
        <v>24.99</v>
      </c>
      <c r="R189" s="22">
        <v>16.608000000000001</v>
      </c>
      <c r="S189" s="22">
        <v>4.3999999999999997E-2</v>
      </c>
      <c r="T189" s="22">
        <v>0.33599999999999997</v>
      </c>
      <c r="U189" s="22">
        <f t="shared" ref="U189:U192" si="278">L189+M189+N189+O189+P189+Q189+R189+S189+T189</f>
        <v>237.59800000000004</v>
      </c>
      <c r="V189" s="23"/>
      <c r="W189" s="22">
        <f t="shared" ref="W189:W192" si="279">(L189+M189+N189+O189+P189)-G189</f>
        <v>-8.3799999999999955</v>
      </c>
      <c r="X189" s="22">
        <f t="shared" ref="X189:X192" si="280">Q189-H189</f>
        <v>-1.0000000000001563E-2</v>
      </c>
      <c r="Y189" s="22">
        <f t="shared" si="272"/>
        <v>2.9879999999999995</v>
      </c>
      <c r="Z189" s="22">
        <f t="shared" ref="Z189:Z192" si="281">U189-J189</f>
        <v>-5.4019999999999584</v>
      </c>
      <c r="AA189" s="23"/>
      <c r="AB189" s="24">
        <f t="shared" ref="AB189:AE193" si="282">W189/G189</f>
        <v>-4.1078431372548997E-2</v>
      </c>
      <c r="AC189" s="24">
        <f t="shared" si="282"/>
        <v>-4.0000000000006252E-4</v>
      </c>
      <c r="AD189" s="24">
        <f t="shared" si="282"/>
        <v>0.21342857142857138</v>
      </c>
      <c r="AE189" s="24">
        <f t="shared" si="282"/>
        <v>-2.2230452674896949E-2</v>
      </c>
      <c r="AF189" s="23"/>
      <c r="AG189" s="25">
        <f t="shared" ref="AG189:AG192" si="283">((2*(Z189^2))/(J189+U189))^0.5</f>
        <v>0.34848059380118879</v>
      </c>
      <c r="AH189" s="23"/>
      <c r="AI189" s="18" t="str">
        <f t="shared" ref="AI189:AI192" si="284">IF(J189&lt;700,IF(((Z189^2)^0.5)&lt;=100,"Pass","Fail"),IF(J189&lt;2700,IF(((AE189^2)^0.5)&lt;=0.15,"Pass","Fail"),IF(Z189&lt;400,"Pass","Fail")))</f>
        <v>Pass</v>
      </c>
      <c r="AJ189" s="18" t="str">
        <f t="shared" ref="AJ189:AJ192" si="285">IF(AG189&lt;=5,"Pass","Fail")</f>
        <v>Pass</v>
      </c>
      <c r="AK189" s="18" t="str">
        <f t="shared" si="273"/>
        <v>Pass</v>
      </c>
      <c r="AL189" s="18" t="str">
        <f t="shared" si="274"/>
        <v>Pass</v>
      </c>
      <c r="AM189" s="18" t="str">
        <f t="shared" si="275"/>
        <v>No</v>
      </c>
    </row>
    <row r="190" spans="1:39" x14ac:dyDescent="0.2">
      <c r="A190" s="18">
        <v>80739</v>
      </c>
      <c r="B190" s="18">
        <v>80823</v>
      </c>
      <c r="C190" s="18"/>
      <c r="D190" s="40" t="s">
        <v>103</v>
      </c>
      <c r="E190" s="20" t="str">
        <f t="shared" si="276"/>
        <v>80739_80823_</v>
      </c>
      <c r="F190" s="21" t="s">
        <v>12</v>
      </c>
      <c r="G190" s="22">
        <v>23</v>
      </c>
      <c r="H190" s="22">
        <v>1</v>
      </c>
      <c r="I190" s="22">
        <v>5</v>
      </c>
      <c r="J190" s="22">
        <f t="shared" si="277"/>
        <v>29</v>
      </c>
      <c r="K190" s="23"/>
      <c r="L190" s="22">
        <v>0.39</v>
      </c>
      <c r="M190" s="22">
        <v>1.22</v>
      </c>
      <c r="N190" s="22">
        <v>1.26</v>
      </c>
      <c r="O190" s="22">
        <v>0.02</v>
      </c>
      <c r="P190" s="22">
        <v>20.16</v>
      </c>
      <c r="Q190" s="22">
        <v>1</v>
      </c>
      <c r="R190" s="22">
        <v>5.1040000000000001</v>
      </c>
      <c r="S190" s="22">
        <v>0</v>
      </c>
      <c r="T190" s="22">
        <v>9.6000000000000002E-2</v>
      </c>
      <c r="U190" s="22">
        <f t="shared" si="278"/>
        <v>29.25</v>
      </c>
      <c r="V190" s="23"/>
      <c r="W190" s="22">
        <f t="shared" si="279"/>
        <v>5.0000000000000711E-2</v>
      </c>
      <c r="X190" s="22">
        <f t="shared" si="280"/>
        <v>0</v>
      </c>
      <c r="Y190" s="22">
        <f t="shared" si="272"/>
        <v>0.20000000000000018</v>
      </c>
      <c r="Z190" s="22">
        <f t="shared" si="281"/>
        <v>0.25</v>
      </c>
      <c r="AA190" s="23"/>
      <c r="AB190" s="24">
        <f t="shared" si="282"/>
        <v>2.1739130434782917E-3</v>
      </c>
      <c r="AC190" s="24">
        <f t="shared" si="282"/>
        <v>0</v>
      </c>
      <c r="AD190" s="24">
        <f t="shared" si="282"/>
        <v>4.0000000000000036E-2</v>
      </c>
      <c r="AE190" s="24">
        <f t="shared" si="282"/>
        <v>8.6206896551724137E-3</v>
      </c>
      <c r="AF190" s="23"/>
      <c r="AG190" s="25">
        <f t="shared" si="283"/>
        <v>4.6324105461207944E-2</v>
      </c>
      <c r="AH190" s="23"/>
      <c r="AI190" s="18" t="str">
        <f t="shared" si="284"/>
        <v>Pass</v>
      </c>
      <c r="AJ190" s="18" t="str">
        <f t="shared" si="285"/>
        <v>Pass</v>
      </c>
      <c r="AK190" s="18" t="str">
        <f t="shared" si="273"/>
        <v>Pass</v>
      </c>
      <c r="AL190" s="18" t="str">
        <f t="shared" si="274"/>
        <v>Pass</v>
      </c>
      <c r="AM190" s="18" t="str">
        <f t="shared" si="275"/>
        <v>No</v>
      </c>
    </row>
    <row r="191" spans="1:39" x14ac:dyDescent="0.2">
      <c r="A191" s="18">
        <v>71562</v>
      </c>
      <c r="B191" s="18">
        <v>96126</v>
      </c>
      <c r="C191" s="18"/>
      <c r="D191" s="40" t="s">
        <v>104</v>
      </c>
      <c r="E191" s="20" t="str">
        <f t="shared" si="276"/>
        <v>71562_96126_</v>
      </c>
      <c r="F191" s="21" t="s">
        <v>12</v>
      </c>
      <c r="G191" s="22">
        <v>72</v>
      </c>
      <c r="H191" s="22">
        <v>3</v>
      </c>
      <c r="I191" s="22">
        <v>15</v>
      </c>
      <c r="J191" s="22">
        <f t="shared" si="277"/>
        <v>90</v>
      </c>
      <c r="K191" s="23"/>
      <c r="L191" s="22">
        <v>0.7</v>
      </c>
      <c r="M191" s="22">
        <v>4.4800000000000004</v>
      </c>
      <c r="N191" s="22">
        <v>14.27</v>
      </c>
      <c r="O191" s="22">
        <v>0.06</v>
      </c>
      <c r="P191" s="22">
        <v>52.68</v>
      </c>
      <c r="Q191" s="22">
        <v>3</v>
      </c>
      <c r="R191" s="22">
        <v>14.148</v>
      </c>
      <c r="S191" s="22">
        <v>0.02</v>
      </c>
      <c r="T191" s="22">
        <v>1.04</v>
      </c>
      <c r="U191" s="22">
        <f t="shared" si="278"/>
        <v>90.397999999999996</v>
      </c>
      <c r="V191" s="23"/>
      <c r="W191" s="22">
        <f t="shared" si="279"/>
        <v>0.18999999999999773</v>
      </c>
      <c r="X191" s="22">
        <f t="shared" si="280"/>
        <v>0</v>
      </c>
      <c r="Y191" s="22">
        <f t="shared" si="272"/>
        <v>0.20799999999999841</v>
      </c>
      <c r="Z191" s="22">
        <f t="shared" si="281"/>
        <v>0.39799999999999613</v>
      </c>
      <c r="AA191" s="23"/>
      <c r="AB191" s="24">
        <f t="shared" si="282"/>
        <v>2.6388888888888573E-3</v>
      </c>
      <c r="AC191" s="24">
        <f t="shared" si="282"/>
        <v>0</v>
      </c>
      <c r="AD191" s="24">
        <f t="shared" si="282"/>
        <v>1.386666666666656E-2</v>
      </c>
      <c r="AE191" s="24">
        <f t="shared" si="282"/>
        <v>4.422222222222179E-3</v>
      </c>
      <c r="AF191" s="23"/>
      <c r="AG191" s="25">
        <f t="shared" si="283"/>
        <v>4.1906579155448861E-2</v>
      </c>
      <c r="AH191" s="23"/>
      <c r="AI191" s="18" t="str">
        <f t="shared" si="284"/>
        <v>Pass</v>
      </c>
      <c r="AJ191" s="18" t="str">
        <f t="shared" si="285"/>
        <v>Pass</v>
      </c>
      <c r="AK191" s="18" t="str">
        <f t="shared" si="273"/>
        <v>Pass</v>
      </c>
      <c r="AL191" s="18" t="str">
        <f t="shared" si="274"/>
        <v>Pass</v>
      </c>
      <c r="AM191" s="18" t="str">
        <f t="shared" si="275"/>
        <v>No</v>
      </c>
    </row>
    <row r="192" spans="1:39" x14ac:dyDescent="0.2">
      <c r="A192" s="18">
        <v>73269</v>
      </c>
      <c r="B192" s="18">
        <v>73152</v>
      </c>
      <c r="C192" s="18"/>
      <c r="D192" s="40" t="s">
        <v>105</v>
      </c>
      <c r="E192" s="20" t="str">
        <f t="shared" si="276"/>
        <v>73269_73152_</v>
      </c>
      <c r="F192" s="21" t="s">
        <v>12</v>
      </c>
      <c r="G192" s="22">
        <v>39</v>
      </c>
      <c r="H192" s="22">
        <v>2</v>
      </c>
      <c r="I192" s="22">
        <v>5</v>
      </c>
      <c r="J192" s="22">
        <f t="shared" si="277"/>
        <v>46</v>
      </c>
      <c r="K192" s="23"/>
      <c r="L192" s="22">
        <v>0.53</v>
      </c>
      <c r="M192" s="22">
        <v>1.27</v>
      </c>
      <c r="N192" s="22">
        <v>5.83</v>
      </c>
      <c r="O192" s="22">
        <v>0.02</v>
      </c>
      <c r="P192" s="22">
        <v>31.3</v>
      </c>
      <c r="Q192" s="22">
        <v>2</v>
      </c>
      <c r="R192" s="22">
        <v>3.1719999999999997</v>
      </c>
      <c r="S192" s="22">
        <v>0.16</v>
      </c>
      <c r="T192" s="22">
        <v>0.22799999999999998</v>
      </c>
      <c r="U192" s="22">
        <f t="shared" si="278"/>
        <v>44.51</v>
      </c>
      <c r="V192" s="23"/>
      <c r="W192" s="22">
        <f t="shared" si="279"/>
        <v>-4.9999999999997158E-2</v>
      </c>
      <c r="X192" s="22">
        <f t="shared" si="280"/>
        <v>0</v>
      </c>
      <c r="Y192" s="22">
        <f t="shared" si="272"/>
        <v>-1.4400000000000004</v>
      </c>
      <c r="Z192" s="22">
        <f t="shared" si="281"/>
        <v>-1.490000000000002</v>
      </c>
      <c r="AA192" s="23"/>
      <c r="AB192" s="24">
        <f t="shared" si="282"/>
        <v>-1.2820512820512092E-3</v>
      </c>
      <c r="AC192" s="24">
        <f t="shared" si="282"/>
        <v>0</v>
      </c>
      <c r="AD192" s="24">
        <f t="shared" si="282"/>
        <v>-0.28800000000000009</v>
      </c>
      <c r="AE192" s="24">
        <f t="shared" si="282"/>
        <v>-3.2391304347826132E-2</v>
      </c>
      <c r="AF192" s="23"/>
      <c r="AG192" s="25">
        <f t="shared" si="283"/>
        <v>0.22148941893520388</v>
      </c>
      <c r="AH192" s="23"/>
      <c r="AI192" s="18" t="str">
        <f t="shared" si="284"/>
        <v>Pass</v>
      </c>
      <c r="AJ192" s="18" t="str">
        <f t="shared" si="285"/>
        <v>Pass</v>
      </c>
      <c r="AK192" s="18" t="str">
        <f t="shared" si="273"/>
        <v>Pass</v>
      </c>
      <c r="AL192" s="18" t="str">
        <f t="shared" si="274"/>
        <v>Pass</v>
      </c>
      <c r="AM192" s="18" t="str">
        <f t="shared" si="275"/>
        <v>No</v>
      </c>
    </row>
    <row r="193" spans="1:41" x14ac:dyDescent="0.2">
      <c r="A193" s="27" t="s">
        <v>38</v>
      </c>
      <c r="B193" s="28"/>
      <c r="C193" s="28"/>
      <c r="D193" s="29"/>
      <c r="E193" s="28"/>
      <c r="F193" s="28"/>
      <c r="G193" s="30">
        <f>SUM(G188:G192)</f>
        <v>491</v>
      </c>
      <c r="H193" s="30">
        <f>SUM(H188:H192)</f>
        <v>58</v>
      </c>
      <c r="I193" s="30">
        <f>SUM(I188:I192)</f>
        <v>66</v>
      </c>
      <c r="J193" s="30">
        <f>SUM(J188:J192)</f>
        <v>615</v>
      </c>
      <c r="K193" s="31"/>
      <c r="L193" s="30">
        <f t="shared" ref="L193:U193" si="286">SUM(L188:L192)</f>
        <v>4.6000000000000005</v>
      </c>
      <c r="M193" s="30">
        <f t="shared" si="286"/>
        <v>40.6</v>
      </c>
      <c r="N193" s="30">
        <f t="shared" si="286"/>
        <v>87.84</v>
      </c>
      <c r="O193" s="30">
        <f t="shared" si="286"/>
        <v>0.57000000000000006</v>
      </c>
      <c r="P193" s="30">
        <f t="shared" si="286"/>
        <v>350.61</v>
      </c>
      <c r="Q193" s="30">
        <f t="shared" si="286"/>
        <v>58.3</v>
      </c>
      <c r="R193" s="30">
        <f t="shared" si="286"/>
        <v>75.207999999999998</v>
      </c>
      <c r="S193" s="30">
        <f t="shared" si="286"/>
        <v>0.43200000000000005</v>
      </c>
      <c r="T193" s="30">
        <f t="shared" si="286"/>
        <v>2.38</v>
      </c>
      <c r="U193" s="30">
        <f t="shared" si="286"/>
        <v>620.54000000000008</v>
      </c>
      <c r="V193" s="31"/>
      <c r="W193" s="30">
        <f>(L193+M193+N193+O193+P193)-G193</f>
        <v>-6.7799999999999727</v>
      </c>
      <c r="X193" s="30">
        <f>Q193-H193</f>
        <v>0.29999999999999716</v>
      </c>
      <c r="Y193" s="30">
        <f>(R193+S193+T193)-I193</f>
        <v>12.019999999999996</v>
      </c>
      <c r="Z193" s="30">
        <f>U193-J193</f>
        <v>5.5400000000000773</v>
      </c>
      <c r="AA193" s="31"/>
      <c r="AB193" s="32">
        <f t="shared" si="282"/>
        <v>-1.3808553971486707E-2</v>
      </c>
      <c r="AC193" s="32">
        <f t="shared" si="282"/>
        <v>5.1724137931033996E-3</v>
      </c>
      <c r="AD193" s="32">
        <f t="shared" si="282"/>
        <v>0.18212121212121207</v>
      </c>
      <c r="AE193" s="32">
        <f t="shared" si="282"/>
        <v>9.0081300813009395E-3</v>
      </c>
      <c r="AF193" s="31"/>
      <c r="AG193" s="33">
        <f>((2*(Z193^2))/(J193+U193))^0.5</f>
        <v>0.22289296302411216</v>
      </c>
      <c r="AH193" s="31"/>
      <c r="AI193" s="18" t="str">
        <f>IF(((AE193^2)^0.5)&lt;=0.05,"Pass","Fail")</f>
        <v>Pass</v>
      </c>
      <c r="AJ193" s="34"/>
    </row>
    <row r="194" spans="1:41" x14ac:dyDescent="0.2">
      <c r="A194" s="27"/>
      <c r="B194" s="28"/>
      <c r="C194" s="28"/>
      <c r="D194" s="29"/>
      <c r="E194" s="28"/>
      <c r="F194" s="28"/>
      <c r="G194" s="35"/>
      <c r="H194" s="35"/>
      <c r="I194" s="35"/>
      <c r="J194" s="35"/>
      <c r="K194" s="31"/>
      <c r="L194" s="36">
        <f t="shared" ref="L194:T194" si="287">L193/$U193</f>
        <v>7.4128984432913266E-3</v>
      </c>
      <c r="M194" s="36">
        <f t="shared" si="287"/>
        <v>6.5426886260353881E-2</v>
      </c>
      <c r="N194" s="36">
        <f t="shared" si="287"/>
        <v>0.14155413027363262</v>
      </c>
      <c r="O194" s="36">
        <f t="shared" si="287"/>
        <v>9.1855480710349051E-4</v>
      </c>
      <c r="P194" s="36">
        <f t="shared" si="287"/>
        <v>0.5650078963483417</v>
      </c>
      <c r="Q194" s="36">
        <f t="shared" si="287"/>
        <v>9.3950430270409627E-2</v>
      </c>
      <c r="R194" s="36">
        <f t="shared" si="287"/>
        <v>0.12119766654849001</v>
      </c>
      <c r="S194" s="36">
        <f t="shared" si="287"/>
        <v>6.9616785380475067E-4</v>
      </c>
      <c r="T194" s="36">
        <f t="shared" si="287"/>
        <v>3.8353691945724683E-3</v>
      </c>
      <c r="U194" s="35"/>
      <c r="V194" s="31"/>
      <c r="W194" s="35"/>
      <c r="X194" s="35"/>
      <c r="Y194" s="35"/>
      <c r="Z194" s="35"/>
      <c r="AA194" s="31"/>
      <c r="AB194" s="36"/>
      <c r="AC194" s="36"/>
      <c r="AD194" s="36"/>
      <c r="AE194" s="36"/>
      <c r="AF194" s="31"/>
      <c r="AG194" s="37"/>
      <c r="AH194" s="31"/>
      <c r="AI194" s="23"/>
      <c r="AJ194" s="31"/>
    </row>
    <row r="197" spans="1:41" x14ac:dyDescent="0.2">
      <c r="A197" s="41" t="s">
        <v>106</v>
      </c>
      <c r="B197" s="41"/>
      <c r="C197" s="41"/>
      <c r="D197" s="42"/>
      <c r="E197" s="41"/>
      <c r="F197" s="41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</row>
    <row r="198" spans="1:41" x14ac:dyDescent="0.2">
      <c r="A198" s="41"/>
      <c r="B198" s="41"/>
      <c r="C198" s="41"/>
      <c r="D198" s="42"/>
      <c r="E198" s="41"/>
      <c r="F198" s="41"/>
      <c r="G198" s="44" t="s">
        <v>2</v>
      </c>
      <c r="H198" s="44"/>
      <c r="I198" s="44"/>
      <c r="J198" s="44"/>
      <c r="K198" s="43"/>
      <c r="L198" s="44" t="s">
        <v>3</v>
      </c>
      <c r="M198" s="44"/>
      <c r="N198" s="44"/>
      <c r="O198" s="44"/>
      <c r="P198" s="44"/>
      <c r="Q198" s="44"/>
      <c r="R198" s="44"/>
      <c r="S198" s="44"/>
      <c r="T198" s="44"/>
      <c r="U198" s="44"/>
      <c r="V198" s="43"/>
      <c r="W198" s="44" t="s">
        <v>4</v>
      </c>
      <c r="X198" s="44"/>
      <c r="Y198" s="44"/>
      <c r="Z198" s="44"/>
      <c r="AA198" s="43"/>
      <c r="AB198" s="44" t="s">
        <v>5</v>
      </c>
      <c r="AC198" s="44"/>
      <c r="AD198" s="44"/>
      <c r="AE198" s="44"/>
      <c r="AF198" s="43"/>
      <c r="AG198" s="43"/>
      <c r="AH198" s="43"/>
      <c r="AI198" s="44" t="s">
        <v>6</v>
      </c>
      <c r="AJ198" s="44"/>
    </row>
    <row r="199" spans="1:41" x14ac:dyDescent="0.2">
      <c r="A199" s="45" t="s">
        <v>7</v>
      </c>
      <c r="B199" s="45" t="s">
        <v>8</v>
      </c>
      <c r="C199" s="45" t="s">
        <v>9</v>
      </c>
      <c r="D199" s="46" t="s">
        <v>10</v>
      </c>
      <c r="E199" s="45" t="s">
        <v>11</v>
      </c>
      <c r="F199" s="41" t="s">
        <v>12</v>
      </c>
      <c r="G199" s="47" t="s">
        <v>13</v>
      </c>
      <c r="H199" s="47" t="s">
        <v>14</v>
      </c>
      <c r="I199" s="47" t="s">
        <v>15</v>
      </c>
      <c r="J199" s="47" t="s">
        <v>26</v>
      </c>
      <c r="K199" s="43"/>
      <c r="L199" s="47" t="s">
        <v>17</v>
      </c>
      <c r="M199" s="47" t="s">
        <v>18</v>
      </c>
      <c r="N199" s="47" t="s">
        <v>19</v>
      </c>
      <c r="O199" s="47" t="s">
        <v>20</v>
      </c>
      <c r="P199" s="47" t="s">
        <v>21</v>
      </c>
      <c r="Q199" s="47" t="s">
        <v>14</v>
      </c>
      <c r="R199" s="47" t="s">
        <v>22</v>
      </c>
      <c r="S199" s="47" t="s">
        <v>23</v>
      </c>
      <c r="T199" s="47" t="s">
        <v>24</v>
      </c>
      <c r="U199" s="47" t="s">
        <v>26</v>
      </c>
      <c r="V199" s="43"/>
      <c r="W199" s="47" t="s">
        <v>13</v>
      </c>
      <c r="X199" s="47" t="s">
        <v>14</v>
      </c>
      <c r="Y199" s="47" t="s">
        <v>15</v>
      </c>
      <c r="Z199" s="47" t="s">
        <v>26</v>
      </c>
      <c r="AA199" s="43"/>
      <c r="AB199" s="47" t="s">
        <v>13</v>
      </c>
      <c r="AC199" s="47" t="s">
        <v>14</v>
      </c>
      <c r="AD199" s="47" t="s">
        <v>15</v>
      </c>
      <c r="AE199" s="47" t="s">
        <v>26</v>
      </c>
      <c r="AF199" s="43"/>
      <c r="AG199" s="47" t="s">
        <v>27</v>
      </c>
      <c r="AH199" s="43"/>
      <c r="AI199" s="47" t="s">
        <v>28</v>
      </c>
      <c r="AJ199" s="47" t="s">
        <v>29</v>
      </c>
      <c r="AK199" s="47" t="s">
        <v>30</v>
      </c>
      <c r="AL199" s="47" t="s">
        <v>31</v>
      </c>
      <c r="AM199" s="47" t="s">
        <v>107</v>
      </c>
    </row>
    <row r="200" spans="1:41" x14ac:dyDescent="0.2">
      <c r="A200" s="18">
        <v>88845</v>
      </c>
      <c r="B200" s="18">
        <v>119835</v>
      </c>
      <c r="C200" s="18"/>
      <c r="D200" s="19" t="s">
        <v>108</v>
      </c>
      <c r="E200" s="20" t="str">
        <f>A200&amp;"_"&amp;B200&amp;"_"&amp;C200</f>
        <v>88845_119835_</v>
      </c>
      <c r="F200" s="21" t="s">
        <v>12</v>
      </c>
      <c r="G200" s="22">
        <v>57</v>
      </c>
      <c r="H200" s="22">
        <v>7</v>
      </c>
      <c r="I200" s="22">
        <v>4</v>
      </c>
      <c r="J200" s="22">
        <f>G200+H200+I200</f>
        <v>68</v>
      </c>
      <c r="K200" s="48">
        <f t="shared" ref="K200:K263" si="288">COUNTIF(E:E,E200)</f>
        <v>1</v>
      </c>
      <c r="L200" s="22">
        <v>1.19</v>
      </c>
      <c r="M200" s="22">
        <v>3.43</v>
      </c>
      <c r="N200" s="22">
        <v>6.15</v>
      </c>
      <c r="O200" s="22">
        <v>0.09</v>
      </c>
      <c r="P200" s="22">
        <v>46.27</v>
      </c>
      <c r="Q200" s="22">
        <v>7</v>
      </c>
      <c r="R200" s="22">
        <v>3.9520000000000004</v>
      </c>
      <c r="S200" s="22">
        <v>0</v>
      </c>
      <c r="T200" s="22">
        <v>6.4000000000000001E-2</v>
      </c>
      <c r="U200" s="22">
        <f>L200+M200+N200+O200+P200+Q200+R200+S200+T200</f>
        <v>68.145999999999987</v>
      </c>
      <c r="V200" s="23"/>
      <c r="W200" s="22">
        <f>(L200+M200+N200+O200+P200)-G200</f>
        <v>0.13000000000000256</v>
      </c>
      <c r="X200" s="22">
        <f>Q200-H200</f>
        <v>0</v>
      </c>
      <c r="Y200" s="22">
        <f t="shared" ref="Y200:Y263" si="289">(R200+S200+T200)-I200</f>
        <v>1.6000000000000014E-2</v>
      </c>
      <c r="Z200" s="22">
        <f>U200-J200</f>
        <v>0.14599999999998658</v>
      </c>
      <c r="AA200" s="23"/>
      <c r="AB200" s="24">
        <f>W200/G200</f>
        <v>2.2807017543860098E-3</v>
      </c>
      <c r="AC200" s="24">
        <f>X200/H200</f>
        <v>0</v>
      </c>
      <c r="AD200" s="24">
        <f>Y200/I200</f>
        <v>4.0000000000000036E-3</v>
      </c>
      <c r="AE200" s="24">
        <f>Z200/J200</f>
        <v>2.1470588235292143E-3</v>
      </c>
      <c r="AF200" s="23"/>
      <c r="AG200" s="25">
        <f>((2*(Z200^2))/(J200+U200))^0.5</f>
        <v>1.7695604799374261E-2</v>
      </c>
      <c r="AH200" s="23"/>
      <c r="AI200" s="18" t="str">
        <f>IF(J200&lt;700,IF(((Z200^2)^0.5)&lt;=100,"Pass","Fail"),IF(J200&lt;2700,IF(((AE200^2)^0.5)&lt;=0.15,"Pass","Fail"),IF(Z200&lt;400,"Pass","Fail")))</f>
        <v>Pass</v>
      </c>
      <c r="AJ200" s="18" t="str">
        <f>IF(AG200&lt;=5,"Pass","Fail")</f>
        <v>Pass</v>
      </c>
      <c r="AK200" s="18" t="str">
        <f t="shared" ref="AK200:AK263" si="290">IF(AG200&lt;=10,"Pass","Fail")</f>
        <v>Pass</v>
      </c>
      <c r="AL200" s="18" t="str">
        <f t="shared" ref="AL200:AL263" si="291">IF(AG200&lt;=7,"Pass","Fail")</f>
        <v>Pass</v>
      </c>
      <c r="AM200" s="18" t="str">
        <f t="shared" ref="AM200:AM263" si="292">IF(AG200&gt;10,"Yes","No")</f>
        <v>No</v>
      </c>
      <c r="AN200" s="26"/>
      <c r="AO200" s="26"/>
    </row>
    <row r="201" spans="1:41" x14ac:dyDescent="0.2">
      <c r="A201" s="18">
        <v>119835</v>
      </c>
      <c r="B201" s="18">
        <v>88845</v>
      </c>
      <c r="C201" s="18"/>
      <c r="D201" s="19" t="s">
        <v>109</v>
      </c>
      <c r="E201" s="20" t="str">
        <f t="shared" ref="E201:E264" si="293">A201&amp;"_"&amp;B201&amp;"_"&amp;C201</f>
        <v>119835_88845_</v>
      </c>
      <c r="F201" s="21" t="s">
        <v>12</v>
      </c>
      <c r="G201" s="22">
        <v>56</v>
      </c>
      <c r="H201" s="22">
        <v>9</v>
      </c>
      <c r="I201" s="22">
        <v>4</v>
      </c>
      <c r="J201" s="22">
        <f t="shared" ref="J201:J264" si="294">G201+H201+I201</f>
        <v>69</v>
      </c>
      <c r="K201" s="48">
        <f t="shared" si="288"/>
        <v>1</v>
      </c>
      <c r="L201" s="22">
        <v>1.39</v>
      </c>
      <c r="M201" s="22">
        <v>1.52</v>
      </c>
      <c r="N201" s="22">
        <v>4.0199999999999996</v>
      </c>
      <c r="O201" s="22">
        <v>0.04</v>
      </c>
      <c r="P201" s="22">
        <v>49.14</v>
      </c>
      <c r="Q201" s="22">
        <v>9.02</v>
      </c>
      <c r="R201" s="22">
        <v>3.9200000000000004</v>
      </c>
      <c r="S201" s="22">
        <v>0</v>
      </c>
      <c r="T201" s="22">
        <v>8.7999999999999995E-2</v>
      </c>
      <c r="U201" s="22">
        <f>L201+M201+N201+O201+P201+Q201+R201+S201+T201</f>
        <v>69.137999999999991</v>
      </c>
      <c r="V201" s="23"/>
      <c r="W201" s="22">
        <f t="shared" ref="W201:W264" si="295">(L201+M201+N201+O201+P201)-G201</f>
        <v>0.10999999999999943</v>
      </c>
      <c r="X201" s="22">
        <f t="shared" ref="X201:X264" si="296">Q201-H201</f>
        <v>1.9999999999999574E-2</v>
      </c>
      <c r="Y201" s="22">
        <f t="shared" si="289"/>
        <v>8.0000000000000071E-3</v>
      </c>
      <c r="Z201" s="22">
        <f t="shared" ref="Z201:Z264" si="297">U201-J201</f>
        <v>0.13799999999999102</v>
      </c>
      <c r="AA201" s="23"/>
      <c r="AB201" s="24">
        <f t="shared" ref="AB201:AE216" si="298">W201/G201</f>
        <v>1.964285714285704E-3</v>
      </c>
      <c r="AC201" s="24">
        <f t="shared" si="298"/>
        <v>2.2222222222221749E-3</v>
      </c>
      <c r="AD201" s="24">
        <f t="shared" si="298"/>
        <v>2.0000000000000018E-3</v>
      </c>
      <c r="AE201" s="24">
        <f t="shared" si="298"/>
        <v>1.9999999999998699E-3</v>
      </c>
      <c r="AF201" s="23"/>
      <c r="AG201" s="25">
        <f t="shared" ref="AG201:AG264" si="299">((2*(Z201^2))/(J201+U201))^0.5</f>
        <v>1.6604947326752946E-2</v>
      </c>
      <c r="AH201" s="23"/>
      <c r="AI201" s="18" t="str">
        <f t="shared" ref="AI201:AI264" si="300">IF(J201&lt;700,IF(((Z201^2)^0.5)&lt;=100,"Pass","Fail"),IF(J201&lt;2700,IF(((AE201^2)^0.5)&lt;=0.15,"Pass","Fail"),IF(Z201&lt;400,"Pass","Fail")))</f>
        <v>Pass</v>
      </c>
      <c r="AJ201" s="18" t="str">
        <f t="shared" ref="AJ201:AJ264" si="301">IF(AG201&lt;=5,"Pass","Fail")</f>
        <v>Pass</v>
      </c>
      <c r="AK201" s="18" t="str">
        <f t="shared" si="290"/>
        <v>Pass</v>
      </c>
      <c r="AL201" s="18" t="str">
        <f t="shared" si="291"/>
        <v>Pass</v>
      </c>
      <c r="AM201" s="18" t="str">
        <f t="shared" si="292"/>
        <v>No</v>
      </c>
      <c r="AN201" s="26"/>
      <c r="AO201" s="26"/>
    </row>
    <row r="202" spans="1:41" x14ac:dyDescent="0.2">
      <c r="A202" s="18">
        <v>88899</v>
      </c>
      <c r="B202" s="18">
        <v>120072</v>
      </c>
      <c r="C202" s="18"/>
      <c r="D202" s="19" t="s">
        <v>110</v>
      </c>
      <c r="E202" s="20" t="str">
        <f t="shared" si="293"/>
        <v>88899_120072_</v>
      </c>
      <c r="F202" s="21" t="s">
        <v>12</v>
      </c>
      <c r="G202" s="22">
        <v>81</v>
      </c>
      <c r="H202" s="22">
        <v>9</v>
      </c>
      <c r="I202" s="22">
        <v>2</v>
      </c>
      <c r="J202" s="22">
        <f t="shared" si="294"/>
        <v>92</v>
      </c>
      <c r="K202" s="48">
        <f t="shared" si="288"/>
        <v>1</v>
      </c>
      <c r="L202" s="22">
        <v>1.95</v>
      </c>
      <c r="M202" s="22">
        <v>2.25</v>
      </c>
      <c r="N202" s="22">
        <v>4.1100000000000003</v>
      </c>
      <c r="O202" s="22">
        <v>0.05</v>
      </c>
      <c r="P202" s="22">
        <v>72.650000000000006</v>
      </c>
      <c r="Q202" s="22">
        <v>9</v>
      </c>
      <c r="R202" s="22">
        <v>2</v>
      </c>
      <c r="S202" s="22">
        <v>0</v>
      </c>
      <c r="T202" s="22">
        <v>4.0000000000000001E-3</v>
      </c>
      <c r="U202" s="22">
        <f t="shared" ref="U202:U265" si="302">L202+M202+N202+O202+P202+Q202+R202+S202+T202</f>
        <v>92.01400000000001</v>
      </c>
      <c r="V202" s="23"/>
      <c r="W202" s="22">
        <f t="shared" si="295"/>
        <v>1.0000000000005116E-2</v>
      </c>
      <c r="X202" s="22">
        <f t="shared" si="296"/>
        <v>0</v>
      </c>
      <c r="Y202" s="22">
        <f t="shared" si="289"/>
        <v>4.0000000000000036E-3</v>
      </c>
      <c r="Z202" s="22">
        <f t="shared" si="297"/>
        <v>1.4000000000010004E-2</v>
      </c>
      <c r="AA202" s="23"/>
      <c r="AB202" s="24">
        <f t="shared" si="298"/>
        <v>1.2345679012351995E-4</v>
      </c>
      <c r="AC202" s="24">
        <f t="shared" si="298"/>
        <v>0</v>
      </c>
      <c r="AD202" s="24">
        <f t="shared" si="298"/>
        <v>2.0000000000000018E-3</v>
      </c>
      <c r="AE202" s="24">
        <f t="shared" si="298"/>
        <v>1.5217391304358699E-4</v>
      </c>
      <c r="AF202" s="23"/>
      <c r="AG202" s="25">
        <f t="shared" si="299"/>
        <v>1.4595453732740519E-3</v>
      </c>
      <c r="AH202" s="23"/>
      <c r="AI202" s="18" t="str">
        <f t="shared" si="300"/>
        <v>Pass</v>
      </c>
      <c r="AJ202" s="18" t="str">
        <f t="shared" si="301"/>
        <v>Pass</v>
      </c>
      <c r="AK202" s="18" t="str">
        <f t="shared" si="290"/>
        <v>Pass</v>
      </c>
      <c r="AL202" s="18" t="str">
        <f t="shared" si="291"/>
        <v>Pass</v>
      </c>
      <c r="AM202" s="18" t="str">
        <f t="shared" si="292"/>
        <v>No</v>
      </c>
      <c r="AN202" s="26"/>
      <c r="AO202" s="26"/>
    </row>
    <row r="203" spans="1:41" x14ac:dyDescent="0.2">
      <c r="A203" s="18">
        <v>120072</v>
      </c>
      <c r="B203" s="18">
        <v>88899</v>
      </c>
      <c r="C203" s="18"/>
      <c r="D203" s="19" t="s">
        <v>111</v>
      </c>
      <c r="E203" s="20" t="str">
        <f t="shared" si="293"/>
        <v>120072_88899_</v>
      </c>
      <c r="F203" s="21" t="s">
        <v>12</v>
      </c>
      <c r="G203" s="22">
        <v>69</v>
      </c>
      <c r="H203" s="22">
        <v>10</v>
      </c>
      <c r="I203" s="22">
        <v>2</v>
      </c>
      <c r="J203" s="22">
        <f t="shared" si="294"/>
        <v>81</v>
      </c>
      <c r="K203" s="48">
        <f t="shared" si="288"/>
        <v>1</v>
      </c>
      <c r="L203" s="22">
        <v>1.62</v>
      </c>
      <c r="M203" s="22">
        <v>2.77</v>
      </c>
      <c r="N203" s="22">
        <v>3.27</v>
      </c>
      <c r="O203" s="22">
        <v>0.06</v>
      </c>
      <c r="P203" s="22">
        <v>61.31</v>
      </c>
      <c r="Q203" s="22">
        <v>10.01</v>
      </c>
      <c r="R203" s="22">
        <v>1.968</v>
      </c>
      <c r="S203" s="22">
        <v>0</v>
      </c>
      <c r="T203" s="22">
        <v>3.5999999999999997E-2</v>
      </c>
      <c r="U203" s="22">
        <f t="shared" si="302"/>
        <v>81.044000000000011</v>
      </c>
      <c r="V203" s="23"/>
      <c r="W203" s="22">
        <f t="shared" si="295"/>
        <v>3.0000000000001137E-2</v>
      </c>
      <c r="X203" s="22">
        <f t="shared" si="296"/>
        <v>9.9999999999997868E-3</v>
      </c>
      <c r="Y203" s="22">
        <f t="shared" si="289"/>
        <v>4.0000000000000036E-3</v>
      </c>
      <c r="Z203" s="22">
        <f t="shared" si="297"/>
        <v>4.4000000000011141E-2</v>
      </c>
      <c r="AA203" s="23"/>
      <c r="AB203" s="24">
        <f t="shared" si="298"/>
        <v>4.3478260869566867E-4</v>
      </c>
      <c r="AC203" s="24">
        <f t="shared" si="298"/>
        <v>9.9999999999997877E-4</v>
      </c>
      <c r="AD203" s="24">
        <f t="shared" si="298"/>
        <v>2.0000000000000018E-3</v>
      </c>
      <c r="AE203" s="24">
        <f t="shared" si="298"/>
        <v>5.4320987654334746E-4</v>
      </c>
      <c r="AF203" s="23"/>
      <c r="AG203" s="25">
        <f t="shared" si="299"/>
        <v>4.8882251009206923E-3</v>
      </c>
      <c r="AH203" s="23"/>
      <c r="AI203" s="18" t="str">
        <f t="shared" si="300"/>
        <v>Pass</v>
      </c>
      <c r="AJ203" s="18" t="str">
        <f t="shared" si="301"/>
        <v>Pass</v>
      </c>
      <c r="AK203" s="18" t="str">
        <f t="shared" si="290"/>
        <v>Pass</v>
      </c>
      <c r="AL203" s="18" t="str">
        <f t="shared" si="291"/>
        <v>Pass</v>
      </c>
      <c r="AM203" s="18" t="str">
        <f t="shared" si="292"/>
        <v>No</v>
      </c>
      <c r="AN203" s="26"/>
      <c r="AO203" s="26"/>
    </row>
    <row r="204" spans="1:41" x14ac:dyDescent="0.2">
      <c r="A204" s="18">
        <v>97395</v>
      </c>
      <c r="B204" s="18">
        <v>97443</v>
      </c>
      <c r="C204" s="18"/>
      <c r="D204" s="19" t="s">
        <v>112</v>
      </c>
      <c r="E204" s="20" t="str">
        <f t="shared" si="293"/>
        <v>97395_97443_</v>
      </c>
      <c r="F204" s="21" t="s">
        <v>12</v>
      </c>
      <c r="G204" s="22">
        <v>96</v>
      </c>
      <c r="H204" s="22">
        <v>17</v>
      </c>
      <c r="I204" s="22">
        <v>7</v>
      </c>
      <c r="J204" s="22">
        <f t="shared" si="294"/>
        <v>120</v>
      </c>
      <c r="K204" s="48">
        <f t="shared" si="288"/>
        <v>1</v>
      </c>
      <c r="L204" s="22">
        <v>1.08</v>
      </c>
      <c r="M204" s="22">
        <v>6.48</v>
      </c>
      <c r="N204" s="22">
        <v>10.65</v>
      </c>
      <c r="O204" s="22">
        <v>0.06</v>
      </c>
      <c r="P204" s="22">
        <v>77.98</v>
      </c>
      <c r="Q204" s="22">
        <v>17.02</v>
      </c>
      <c r="R204" s="22">
        <v>5.3079999999999998</v>
      </c>
      <c r="S204" s="22">
        <v>0</v>
      </c>
      <c r="T204" s="22">
        <v>0</v>
      </c>
      <c r="U204" s="22">
        <f t="shared" si="302"/>
        <v>118.578</v>
      </c>
      <c r="V204" s="23"/>
      <c r="W204" s="22">
        <f t="shared" si="295"/>
        <v>0.25</v>
      </c>
      <c r="X204" s="22">
        <f t="shared" si="296"/>
        <v>1.9999999999999574E-2</v>
      </c>
      <c r="Y204" s="22">
        <f t="shared" si="289"/>
        <v>-1.6920000000000002</v>
      </c>
      <c r="Z204" s="22">
        <f t="shared" si="297"/>
        <v>-1.421999999999997</v>
      </c>
      <c r="AA204" s="23"/>
      <c r="AB204" s="24">
        <f t="shared" si="298"/>
        <v>2.6041666666666665E-3</v>
      </c>
      <c r="AC204" s="24">
        <f t="shared" si="298"/>
        <v>1.1764705882352691E-3</v>
      </c>
      <c r="AD204" s="24">
        <f t="shared" si="298"/>
        <v>-0.24171428571428574</v>
      </c>
      <c r="AE204" s="24">
        <f t="shared" si="298"/>
        <v>-1.1849999999999975E-2</v>
      </c>
      <c r="AF204" s="23"/>
      <c r="AG204" s="25">
        <f t="shared" si="299"/>
        <v>0.13019652636574192</v>
      </c>
      <c r="AH204" s="23"/>
      <c r="AI204" s="18" t="str">
        <f t="shared" si="300"/>
        <v>Pass</v>
      </c>
      <c r="AJ204" s="18" t="str">
        <f t="shared" si="301"/>
        <v>Pass</v>
      </c>
      <c r="AK204" s="18" t="str">
        <f t="shared" si="290"/>
        <v>Pass</v>
      </c>
      <c r="AL204" s="18" t="str">
        <f t="shared" si="291"/>
        <v>Pass</v>
      </c>
      <c r="AM204" s="18" t="str">
        <f t="shared" si="292"/>
        <v>No</v>
      </c>
      <c r="AN204" s="26"/>
      <c r="AO204" s="26"/>
    </row>
    <row r="205" spans="1:41" x14ac:dyDescent="0.2">
      <c r="A205" s="18">
        <v>97443</v>
      </c>
      <c r="B205" s="18">
        <v>97395</v>
      </c>
      <c r="C205" s="18"/>
      <c r="D205" s="19" t="s">
        <v>113</v>
      </c>
      <c r="E205" s="20" t="str">
        <f t="shared" si="293"/>
        <v>97443_97395_</v>
      </c>
      <c r="F205" s="21" t="s">
        <v>12</v>
      </c>
      <c r="G205" s="22">
        <v>116</v>
      </c>
      <c r="H205" s="22">
        <v>13</v>
      </c>
      <c r="I205" s="22">
        <v>8</v>
      </c>
      <c r="J205" s="22">
        <f t="shared" si="294"/>
        <v>137</v>
      </c>
      <c r="K205" s="48">
        <f t="shared" si="288"/>
        <v>1</v>
      </c>
      <c r="L205" s="22">
        <v>1.1399999999999999</v>
      </c>
      <c r="M205" s="22">
        <v>9.82</v>
      </c>
      <c r="N205" s="22">
        <v>16.87</v>
      </c>
      <c r="O205" s="22">
        <v>0.16</v>
      </c>
      <c r="P205" s="22">
        <v>88.28</v>
      </c>
      <c r="Q205" s="22">
        <v>13.02</v>
      </c>
      <c r="R205" s="22">
        <v>0</v>
      </c>
      <c r="S205" s="22">
        <v>0</v>
      </c>
      <c r="T205" s="22">
        <v>0</v>
      </c>
      <c r="U205" s="22">
        <f t="shared" si="302"/>
        <v>129.29000000000002</v>
      </c>
      <c r="V205" s="23"/>
      <c r="W205" s="22">
        <f t="shared" si="295"/>
        <v>0.27000000000001023</v>
      </c>
      <c r="X205" s="22">
        <f t="shared" si="296"/>
        <v>1.9999999999999574E-2</v>
      </c>
      <c r="Y205" s="22">
        <f t="shared" si="289"/>
        <v>-8</v>
      </c>
      <c r="Z205" s="22">
        <f t="shared" si="297"/>
        <v>-7.7099999999999795</v>
      </c>
      <c r="AA205" s="23"/>
      <c r="AB205" s="24">
        <f t="shared" si="298"/>
        <v>2.32758620689664E-3</v>
      </c>
      <c r="AC205" s="24">
        <f t="shared" si="298"/>
        <v>1.5384615384615057E-3</v>
      </c>
      <c r="AD205" s="24">
        <f t="shared" si="298"/>
        <v>-1</v>
      </c>
      <c r="AE205" s="24">
        <f t="shared" si="298"/>
        <v>-5.6277372262773573E-2</v>
      </c>
      <c r="AF205" s="23"/>
      <c r="AG205" s="25">
        <f t="shared" si="299"/>
        <v>0.66817765354326142</v>
      </c>
      <c r="AH205" s="23"/>
      <c r="AI205" s="18" t="str">
        <f t="shared" si="300"/>
        <v>Pass</v>
      </c>
      <c r="AJ205" s="18" t="str">
        <f t="shared" si="301"/>
        <v>Pass</v>
      </c>
      <c r="AK205" s="18" t="str">
        <f t="shared" si="290"/>
        <v>Pass</v>
      </c>
      <c r="AL205" s="18" t="str">
        <f t="shared" si="291"/>
        <v>Pass</v>
      </c>
      <c r="AM205" s="18" t="str">
        <f t="shared" si="292"/>
        <v>No</v>
      </c>
      <c r="AN205" s="26"/>
      <c r="AO205" s="26"/>
    </row>
    <row r="206" spans="1:41" x14ac:dyDescent="0.2">
      <c r="A206" s="18">
        <v>93897</v>
      </c>
      <c r="B206" s="18">
        <v>95310</v>
      </c>
      <c r="C206" s="18"/>
      <c r="D206" s="19" t="s">
        <v>114</v>
      </c>
      <c r="E206" s="20" t="str">
        <f t="shared" si="293"/>
        <v>93897_95310_</v>
      </c>
      <c r="F206" s="21" t="s">
        <v>12</v>
      </c>
      <c r="G206" s="22">
        <v>281</v>
      </c>
      <c r="H206" s="22">
        <v>32</v>
      </c>
      <c r="I206" s="22">
        <v>18</v>
      </c>
      <c r="J206" s="22">
        <f t="shared" si="294"/>
        <v>331</v>
      </c>
      <c r="K206" s="48">
        <f t="shared" si="288"/>
        <v>1</v>
      </c>
      <c r="L206" s="22">
        <v>3.99</v>
      </c>
      <c r="M206" s="22">
        <v>28.62</v>
      </c>
      <c r="N206" s="22">
        <v>31.59</v>
      </c>
      <c r="O206" s="22">
        <v>0.38</v>
      </c>
      <c r="P206" s="22">
        <v>216.8</v>
      </c>
      <c r="Q206" s="22">
        <v>32</v>
      </c>
      <c r="R206" s="22">
        <v>11.156000000000001</v>
      </c>
      <c r="S206" s="22">
        <v>1.2E-2</v>
      </c>
      <c r="T206" s="22">
        <v>4.8000000000000001E-2</v>
      </c>
      <c r="U206" s="22">
        <f t="shared" si="302"/>
        <v>324.596</v>
      </c>
      <c r="V206" s="23"/>
      <c r="W206" s="22">
        <f t="shared" si="295"/>
        <v>0.37999999999999545</v>
      </c>
      <c r="X206" s="22">
        <f t="shared" si="296"/>
        <v>0</v>
      </c>
      <c r="Y206" s="22">
        <f t="shared" si="289"/>
        <v>-6.7839999999999989</v>
      </c>
      <c r="Z206" s="22">
        <f t="shared" si="297"/>
        <v>-6.4039999999999964</v>
      </c>
      <c r="AA206" s="23"/>
      <c r="AB206" s="24">
        <f t="shared" si="298"/>
        <v>1.3523131672597702E-3</v>
      </c>
      <c r="AC206" s="24">
        <f t="shared" si="298"/>
        <v>0</v>
      </c>
      <c r="AD206" s="24">
        <f t="shared" si="298"/>
        <v>-0.37688888888888883</v>
      </c>
      <c r="AE206" s="24">
        <f t="shared" si="298"/>
        <v>-1.9347432024169175E-2</v>
      </c>
      <c r="AF206" s="23"/>
      <c r="AG206" s="25">
        <f t="shared" si="299"/>
        <v>0.35371068027431385</v>
      </c>
      <c r="AH206" s="23"/>
      <c r="AI206" s="18" t="str">
        <f t="shared" si="300"/>
        <v>Pass</v>
      </c>
      <c r="AJ206" s="18" t="str">
        <f t="shared" si="301"/>
        <v>Pass</v>
      </c>
      <c r="AK206" s="18" t="str">
        <f t="shared" si="290"/>
        <v>Pass</v>
      </c>
      <c r="AL206" s="18" t="str">
        <f t="shared" si="291"/>
        <v>Pass</v>
      </c>
      <c r="AM206" s="18" t="str">
        <f t="shared" si="292"/>
        <v>No</v>
      </c>
      <c r="AN206" s="26"/>
      <c r="AO206" s="26"/>
    </row>
    <row r="207" spans="1:41" x14ac:dyDescent="0.2">
      <c r="A207" s="18">
        <v>95310</v>
      </c>
      <c r="B207" s="18">
        <v>93897</v>
      </c>
      <c r="C207" s="18"/>
      <c r="D207" s="19" t="s">
        <v>115</v>
      </c>
      <c r="E207" s="20" t="str">
        <f t="shared" si="293"/>
        <v>95310_93897_</v>
      </c>
      <c r="F207" s="21" t="s">
        <v>12</v>
      </c>
      <c r="G207" s="22">
        <v>241</v>
      </c>
      <c r="H207" s="22">
        <v>50</v>
      </c>
      <c r="I207" s="22">
        <v>16</v>
      </c>
      <c r="J207" s="22">
        <f t="shared" si="294"/>
        <v>307</v>
      </c>
      <c r="K207" s="48">
        <f t="shared" si="288"/>
        <v>1</v>
      </c>
      <c r="L207" s="22">
        <v>3.58</v>
      </c>
      <c r="M207" s="22">
        <v>22.4</v>
      </c>
      <c r="N207" s="22">
        <v>22.75</v>
      </c>
      <c r="O207" s="22">
        <v>0.15</v>
      </c>
      <c r="P207" s="22">
        <v>192.59</v>
      </c>
      <c r="Q207" s="22">
        <v>50</v>
      </c>
      <c r="R207" s="22">
        <v>11.928000000000001</v>
      </c>
      <c r="S207" s="22">
        <v>1.6E-2</v>
      </c>
      <c r="T207" s="22">
        <v>6.8000000000000005E-2</v>
      </c>
      <c r="U207" s="22">
        <f t="shared" si="302"/>
        <v>303.48200000000003</v>
      </c>
      <c r="V207" s="23"/>
      <c r="W207" s="22">
        <f t="shared" si="295"/>
        <v>0.46999999999999886</v>
      </c>
      <c r="X207" s="22">
        <f t="shared" si="296"/>
        <v>0</v>
      </c>
      <c r="Y207" s="22">
        <f t="shared" si="289"/>
        <v>-3.9879999999999995</v>
      </c>
      <c r="Z207" s="22">
        <f t="shared" si="297"/>
        <v>-3.5179999999999723</v>
      </c>
      <c r="AA207" s="23"/>
      <c r="AB207" s="24">
        <f t="shared" si="298"/>
        <v>1.9502074688796634E-3</v>
      </c>
      <c r="AC207" s="24">
        <f t="shared" si="298"/>
        <v>0</v>
      </c>
      <c r="AD207" s="24">
        <f t="shared" si="298"/>
        <v>-0.24924999999999997</v>
      </c>
      <c r="AE207" s="24">
        <f t="shared" si="298"/>
        <v>-1.145928338762206E-2</v>
      </c>
      <c r="AF207" s="23"/>
      <c r="AG207" s="25">
        <f t="shared" si="299"/>
        <v>0.20136055579606901</v>
      </c>
      <c r="AH207" s="23"/>
      <c r="AI207" s="18" t="str">
        <f t="shared" si="300"/>
        <v>Pass</v>
      </c>
      <c r="AJ207" s="18" t="str">
        <f t="shared" si="301"/>
        <v>Pass</v>
      </c>
      <c r="AK207" s="18" t="str">
        <f t="shared" si="290"/>
        <v>Pass</v>
      </c>
      <c r="AL207" s="18" t="str">
        <f t="shared" si="291"/>
        <v>Pass</v>
      </c>
      <c r="AM207" s="18" t="str">
        <f t="shared" si="292"/>
        <v>No</v>
      </c>
      <c r="AN207" s="26"/>
      <c r="AO207" s="26"/>
    </row>
    <row r="208" spans="1:41" x14ac:dyDescent="0.2">
      <c r="A208" s="18">
        <v>130980</v>
      </c>
      <c r="B208" s="18">
        <v>94890</v>
      </c>
      <c r="C208" s="18"/>
      <c r="D208" s="19" t="s">
        <v>116</v>
      </c>
      <c r="E208" s="20" t="str">
        <f t="shared" si="293"/>
        <v>130980_94890_</v>
      </c>
      <c r="F208" s="21" t="s">
        <v>12</v>
      </c>
      <c r="G208" s="22">
        <v>90</v>
      </c>
      <c r="H208" s="22">
        <v>12</v>
      </c>
      <c r="I208" s="22">
        <v>1</v>
      </c>
      <c r="J208" s="22">
        <f t="shared" si="294"/>
        <v>103</v>
      </c>
      <c r="K208" s="48">
        <f t="shared" si="288"/>
        <v>1</v>
      </c>
      <c r="L208" s="22">
        <v>2.99</v>
      </c>
      <c r="M208" s="22">
        <v>8.16</v>
      </c>
      <c r="N208" s="22">
        <v>9.42</v>
      </c>
      <c r="O208" s="22">
        <v>0.26</v>
      </c>
      <c r="P208" s="22">
        <v>122.06</v>
      </c>
      <c r="Q208" s="22">
        <v>12.03</v>
      </c>
      <c r="R208" s="22">
        <v>2.5720000000000001</v>
      </c>
      <c r="S208" s="22">
        <v>0</v>
      </c>
      <c r="T208" s="22">
        <v>4.0000000000000001E-3</v>
      </c>
      <c r="U208" s="22">
        <f t="shared" si="302"/>
        <v>157.49600000000001</v>
      </c>
      <c r="V208" s="23"/>
      <c r="W208" s="22">
        <f t="shared" si="295"/>
        <v>52.890000000000015</v>
      </c>
      <c r="X208" s="22">
        <f t="shared" si="296"/>
        <v>2.9999999999999361E-2</v>
      </c>
      <c r="Y208" s="22">
        <f t="shared" si="289"/>
        <v>1.5760000000000001</v>
      </c>
      <c r="Z208" s="22">
        <f t="shared" si="297"/>
        <v>54.496000000000009</v>
      </c>
      <c r="AA208" s="23"/>
      <c r="AB208" s="24">
        <f t="shared" si="298"/>
        <v>0.58766666666666678</v>
      </c>
      <c r="AC208" s="24">
        <f t="shared" si="298"/>
        <v>2.4999999999999467E-3</v>
      </c>
      <c r="AD208" s="24">
        <f t="shared" si="298"/>
        <v>1.5760000000000001</v>
      </c>
      <c r="AE208" s="24">
        <f t="shared" si="298"/>
        <v>0.52908737864077682</v>
      </c>
      <c r="AF208" s="23"/>
      <c r="AG208" s="25">
        <f t="shared" si="299"/>
        <v>4.7750628768164436</v>
      </c>
      <c r="AH208" s="23"/>
      <c r="AI208" s="18" t="str">
        <f t="shared" si="300"/>
        <v>Pass</v>
      </c>
      <c r="AJ208" s="18" t="str">
        <f t="shared" si="301"/>
        <v>Pass</v>
      </c>
      <c r="AK208" s="18" t="str">
        <f t="shared" si="290"/>
        <v>Pass</v>
      </c>
      <c r="AL208" s="18" t="str">
        <f t="shared" si="291"/>
        <v>Pass</v>
      </c>
      <c r="AM208" s="18" t="str">
        <f t="shared" si="292"/>
        <v>No</v>
      </c>
      <c r="AN208" s="26"/>
      <c r="AO208" s="26"/>
    </row>
    <row r="209" spans="1:41" x14ac:dyDescent="0.2">
      <c r="A209" s="18">
        <v>94890</v>
      </c>
      <c r="B209" s="18">
        <v>130980</v>
      </c>
      <c r="C209" s="18"/>
      <c r="D209" s="19" t="s">
        <v>117</v>
      </c>
      <c r="E209" s="20" t="str">
        <f t="shared" si="293"/>
        <v>94890_130980_</v>
      </c>
      <c r="F209" s="21" t="s">
        <v>12</v>
      </c>
      <c r="G209" s="22">
        <v>100</v>
      </c>
      <c r="H209" s="22">
        <v>10</v>
      </c>
      <c r="I209" s="22">
        <v>1</v>
      </c>
      <c r="J209" s="22">
        <f t="shared" si="294"/>
        <v>111</v>
      </c>
      <c r="K209" s="48">
        <f t="shared" si="288"/>
        <v>1</v>
      </c>
      <c r="L209" s="22">
        <v>3.75</v>
      </c>
      <c r="M209" s="22">
        <v>10.69</v>
      </c>
      <c r="N209" s="22">
        <v>10.92</v>
      </c>
      <c r="O209" s="22">
        <v>0.09</v>
      </c>
      <c r="P209" s="22">
        <v>147.16</v>
      </c>
      <c r="Q209" s="22">
        <v>10.02</v>
      </c>
      <c r="R209" s="22">
        <v>3.1239999999999997</v>
      </c>
      <c r="S209" s="22">
        <v>0</v>
      </c>
      <c r="T209" s="22">
        <v>4.0000000000000001E-3</v>
      </c>
      <c r="U209" s="22">
        <f t="shared" si="302"/>
        <v>185.75799999999998</v>
      </c>
      <c r="V209" s="23"/>
      <c r="W209" s="22">
        <f t="shared" si="295"/>
        <v>72.609999999999985</v>
      </c>
      <c r="X209" s="22">
        <f t="shared" si="296"/>
        <v>1.9999999999999574E-2</v>
      </c>
      <c r="Y209" s="22">
        <f t="shared" si="289"/>
        <v>2.1279999999999997</v>
      </c>
      <c r="Z209" s="22">
        <f t="shared" si="297"/>
        <v>74.757999999999981</v>
      </c>
      <c r="AA209" s="23"/>
      <c r="AB209" s="24">
        <f t="shared" si="298"/>
        <v>0.72609999999999986</v>
      </c>
      <c r="AC209" s="24">
        <f t="shared" si="298"/>
        <v>1.9999999999999575E-3</v>
      </c>
      <c r="AD209" s="24">
        <f t="shared" si="298"/>
        <v>2.1279999999999997</v>
      </c>
      <c r="AE209" s="24">
        <f t="shared" si="298"/>
        <v>0.67349549549549537</v>
      </c>
      <c r="AF209" s="23"/>
      <c r="AG209" s="25">
        <f t="shared" si="299"/>
        <v>6.137216645481864</v>
      </c>
      <c r="AH209" s="23"/>
      <c r="AI209" s="18" t="str">
        <f t="shared" si="300"/>
        <v>Pass</v>
      </c>
      <c r="AJ209" s="18" t="str">
        <f t="shared" si="301"/>
        <v>Fail</v>
      </c>
      <c r="AK209" s="18" t="str">
        <f t="shared" si="290"/>
        <v>Pass</v>
      </c>
      <c r="AL209" s="18" t="str">
        <f t="shared" si="291"/>
        <v>Pass</v>
      </c>
      <c r="AM209" s="18" t="str">
        <f t="shared" si="292"/>
        <v>No</v>
      </c>
      <c r="AN209" s="26"/>
      <c r="AO209" s="26"/>
    </row>
    <row r="210" spans="1:41" x14ac:dyDescent="0.2">
      <c r="A210" s="18">
        <v>92985</v>
      </c>
      <c r="B210" s="18">
        <v>93306</v>
      </c>
      <c r="C210" s="18"/>
      <c r="D210" s="19" t="s">
        <v>118</v>
      </c>
      <c r="E210" s="20" t="str">
        <f t="shared" si="293"/>
        <v>92985_93306_</v>
      </c>
      <c r="F210" s="21" t="s">
        <v>12</v>
      </c>
      <c r="G210" s="22">
        <v>74</v>
      </c>
      <c r="H210" s="22">
        <v>11</v>
      </c>
      <c r="I210" s="22">
        <v>3</v>
      </c>
      <c r="J210" s="22">
        <f t="shared" si="294"/>
        <v>88</v>
      </c>
      <c r="K210" s="48">
        <f t="shared" si="288"/>
        <v>1</v>
      </c>
      <c r="L210" s="22">
        <v>2.04</v>
      </c>
      <c r="M210" s="22">
        <v>4.17</v>
      </c>
      <c r="N210" s="22">
        <v>5.15</v>
      </c>
      <c r="O210" s="22">
        <v>0.12</v>
      </c>
      <c r="P210" s="22">
        <v>82.53</v>
      </c>
      <c r="Q210" s="22">
        <v>11.02</v>
      </c>
      <c r="R210" s="22">
        <v>3.1440000000000001</v>
      </c>
      <c r="S210" s="22">
        <v>1.2E-2</v>
      </c>
      <c r="T210" s="22">
        <v>4.8000000000000001E-2</v>
      </c>
      <c r="U210" s="22">
        <f t="shared" si="302"/>
        <v>108.23400000000001</v>
      </c>
      <c r="V210" s="23"/>
      <c r="W210" s="22">
        <f t="shared" si="295"/>
        <v>20.010000000000005</v>
      </c>
      <c r="X210" s="22">
        <f t="shared" si="296"/>
        <v>1.9999999999999574E-2</v>
      </c>
      <c r="Y210" s="22">
        <f t="shared" si="289"/>
        <v>0.20400000000000018</v>
      </c>
      <c r="Z210" s="22">
        <f t="shared" si="297"/>
        <v>20.234000000000009</v>
      </c>
      <c r="AA210" s="23"/>
      <c r="AB210" s="24">
        <f t="shared" si="298"/>
        <v>0.27040540540540547</v>
      </c>
      <c r="AC210" s="24">
        <f t="shared" si="298"/>
        <v>1.8181818181817794E-3</v>
      </c>
      <c r="AD210" s="24">
        <f t="shared" si="298"/>
        <v>6.800000000000006E-2</v>
      </c>
      <c r="AE210" s="24">
        <f t="shared" si="298"/>
        <v>0.22993181818181829</v>
      </c>
      <c r="AF210" s="23"/>
      <c r="AG210" s="25">
        <f t="shared" si="299"/>
        <v>2.0427236414285166</v>
      </c>
      <c r="AH210" s="23"/>
      <c r="AI210" s="18" t="str">
        <f t="shared" si="300"/>
        <v>Pass</v>
      </c>
      <c r="AJ210" s="18" t="str">
        <f t="shared" si="301"/>
        <v>Pass</v>
      </c>
      <c r="AK210" s="18" t="str">
        <f t="shared" si="290"/>
        <v>Pass</v>
      </c>
      <c r="AL210" s="18" t="str">
        <f t="shared" si="291"/>
        <v>Pass</v>
      </c>
      <c r="AM210" s="18" t="str">
        <f t="shared" si="292"/>
        <v>No</v>
      </c>
      <c r="AN210" s="26"/>
      <c r="AO210" s="26"/>
    </row>
    <row r="211" spans="1:41" x14ac:dyDescent="0.2">
      <c r="A211" s="18">
        <v>93306</v>
      </c>
      <c r="B211" s="18">
        <v>92985</v>
      </c>
      <c r="C211" s="18"/>
      <c r="D211" s="19" t="s">
        <v>119</v>
      </c>
      <c r="E211" s="20" t="str">
        <f t="shared" si="293"/>
        <v>93306_92985_</v>
      </c>
      <c r="F211" s="21" t="s">
        <v>12</v>
      </c>
      <c r="G211" s="22">
        <v>83</v>
      </c>
      <c r="H211" s="22">
        <v>8</v>
      </c>
      <c r="I211" s="22">
        <v>2</v>
      </c>
      <c r="J211" s="22">
        <f t="shared" si="294"/>
        <v>93</v>
      </c>
      <c r="K211" s="48">
        <f t="shared" si="288"/>
        <v>1</v>
      </c>
      <c r="L211" s="22">
        <v>2.21</v>
      </c>
      <c r="M211" s="22">
        <v>6.33</v>
      </c>
      <c r="N211" s="22">
        <v>6.91</v>
      </c>
      <c r="O211" s="22">
        <v>7.0000000000000007E-2</v>
      </c>
      <c r="P211" s="22">
        <v>88.78</v>
      </c>
      <c r="Q211" s="22">
        <v>8</v>
      </c>
      <c r="R211" s="22">
        <v>1.972</v>
      </c>
      <c r="S211" s="22">
        <v>8.0000000000000002E-3</v>
      </c>
      <c r="T211" s="22">
        <v>3.2000000000000001E-2</v>
      </c>
      <c r="U211" s="22">
        <f t="shared" si="302"/>
        <v>114.31199999999998</v>
      </c>
      <c r="V211" s="23"/>
      <c r="W211" s="22">
        <f t="shared" si="295"/>
        <v>21.299999999999997</v>
      </c>
      <c r="X211" s="22">
        <f t="shared" si="296"/>
        <v>0</v>
      </c>
      <c r="Y211" s="22">
        <f t="shared" si="289"/>
        <v>1.2000000000000011E-2</v>
      </c>
      <c r="Z211" s="22">
        <f t="shared" si="297"/>
        <v>21.311999999999983</v>
      </c>
      <c r="AA211" s="23"/>
      <c r="AB211" s="24">
        <f t="shared" si="298"/>
        <v>0.25662650602409637</v>
      </c>
      <c r="AC211" s="24">
        <f t="shared" si="298"/>
        <v>0</v>
      </c>
      <c r="AD211" s="24">
        <f t="shared" si="298"/>
        <v>6.0000000000000053E-3</v>
      </c>
      <c r="AE211" s="24">
        <f t="shared" si="298"/>
        <v>0.22916129032258048</v>
      </c>
      <c r="AF211" s="23"/>
      <c r="AG211" s="25">
        <f t="shared" si="299"/>
        <v>2.0932783639229129</v>
      </c>
      <c r="AH211" s="23"/>
      <c r="AI211" s="18" t="str">
        <f t="shared" si="300"/>
        <v>Pass</v>
      </c>
      <c r="AJ211" s="18" t="str">
        <f t="shared" si="301"/>
        <v>Pass</v>
      </c>
      <c r="AK211" s="18" t="str">
        <f t="shared" si="290"/>
        <v>Pass</v>
      </c>
      <c r="AL211" s="18" t="str">
        <f t="shared" si="291"/>
        <v>Pass</v>
      </c>
      <c r="AM211" s="18" t="str">
        <f t="shared" si="292"/>
        <v>No</v>
      </c>
      <c r="AN211" s="26"/>
      <c r="AO211" s="26"/>
    </row>
    <row r="212" spans="1:41" x14ac:dyDescent="0.2">
      <c r="A212" s="18">
        <v>102930</v>
      </c>
      <c r="B212" s="18">
        <v>130185</v>
      </c>
      <c r="C212" s="18"/>
      <c r="D212" s="19" t="s">
        <v>120</v>
      </c>
      <c r="E212" s="20" t="str">
        <f t="shared" si="293"/>
        <v>102930_130185_</v>
      </c>
      <c r="F212" s="21" t="s">
        <v>12</v>
      </c>
      <c r="G212" s="22">
        <v>220</v>
      </c>
      <c r="H212" s="22">
        <v>15</v>
      </c>
      <c r="I212" s="22">
        <v>6</v>
      </c>
      <c r="J212" s="22">
        <f t="shared" si="294"/>
        <v>241</v>
      </c>
      <c r="K212" s="48">
        <f t="shared" si="288"/>
        <v>1</v>
      </c>
      <c r="L212" s="22">
        <v>7.9</v>
      </c>
      <c r="M212" s="22">
        <v>19.62</v>
      </c>
      <c r="N212" s="22">
        <v>23.38</v>
      </c>
      <c r="O212" s="22">
        <v>0.35</v>
      </c>
      <c r="P212" s="22">
        <v>168.89</v>
      </c>
      <c r="Q212" s="22">
        <v>15.01</v>
      </c>
      <c r="R212" s="22">
        <v>5.7479999999999993</v>
      </c>
      <c r="S212" s="22">
        <v>0</v>
      </c>
      <c r="T212" s="22">
        <v>0.252</v>
      </c>
      <c r="U212" s="22">
        <f t="shared" si="302"/>
        <v>241.14999999999998</v>
      </c>
      <c r="V212" s="23"/>
      <c r="W212" s="22">
        <f t="shared" si="295"/>
        <v>0.13999999999998636</v>
      </c>
      <c r="X212" s="22">
        <f t="shared" si="296"/>
        <v>9.9999999999997868E-3</v>
      </c>
      <c r="Y212" s="22">
        <f t="shared" si="289"/>
        <v>0</v>
      </c>
      <c r="Z212" s="22">
        <f t="shared" si="297"/>
        <v>0.14999999999997726</v>
      </c>
      <c r="AA212" s="23"/>
      <c r="AB212" s="24">
        <f t="shared" si="298"/>
        <v>6.3636363636357439E-4</v>
      </c>
      <c r="AC212" s="24">
        <f t="shared" si="298"/>
        <v>6.6666666666665244E-4</v>
      </c>
      <c r="AD212" s="24">
        <f t="shared" si="298"/>
        <v>0</v>
      </c>
      <c r="AE212" s="24">
        <f t="shared" si="298"/>
        <v>6.2240663900405501E-4</v>
      </c>
      <c r="AF212" s="23"/>
      <c r="AG212" s="25">
        <f t="shared" si="299"/>
        <v>9.6608462692323194E-3</v>
      </c>
      <c r="AH212" s="23"/>
      <c r="AI212" s="18" t="str">
        <f t="shared" si="300"/>
        <v>Pass</v>
      </c>
      <c r="AJ212" s="18" t="str">
        <f t="shared" si="301"/>
        <v>Pass</v>
      </c>
      <c r="AK212" s="18" t="str">
        <f t="shared" si="290"/>
        <v>Pass</v>
      </c>
      <c r="AL212" s="18" t="str">
        <f t="shared" si="291"/>
        <v>Pass</v>
      </c>
      <c r="AM212" s="18" t="str">
        <f t="shared" si="292"/>
        <v>No</v>
      </c>
      <c r="AN212" s="26"/>
      <c r="AO212" s="26"/>
    </row>
    <row r="213" spans="1:41" x14ac:dyDescent="0.2">
      <c r="A213" s="18">
        <v>130185</v>
      </c>
      <c r="B213" s="18">
        <v>102930</v>
      </c>
      <c r="C213" s="18"/>
      <c r="D213" s="19" t="s">
        <v>121</v>
      </c>
      <c r="E213" s="20" t="str">
        <f t="shared" si="293"/>
        <v>130185_102930_</v>
      </c>
      <c r="F213" s="21" t="s">
        <v>12</v>
      </c>
      <c r="G213" s="22">
        <v>179</v>
      </c>
      <c r="H213" s="22">
        <v>14</v>
      </c>
      <c r="I213" s="22">
        <v>7</v>
      </c>
      <c r="J213" s="22">
        <f t="shared" si="294"/>
        <v>200</v>
      </c>
      <c r="K213" s="48">
        <f t="shared" si="288"/>
        <v>1</v>
      </c>
      <c r="L213" s="22">
        <v>6.76</v>
      </c>
      <c r="M213" s="22">
        <v>10.49</v>
      </c>
      <c r="N213" s="22">
        <v>16.95</v>
      </c>
      <c r="O213" s="22">
        <v>0.33</v>
      </c>
      <c r="P213" s="22">
        <v>144.63</v>
      </c>
      <c r="Q213" s="22">
        <v>14.02</v>
      </c>
      <c r="R213" s="22">
        <v>6.8439999999999994</v>
      </c>
      <c r="S213" s="22">
        <v>4.0000000000000001E-3</v>
      </c>
      <c r="T213" s="22">
        <v>0.36399999999999999</v>
      </c>
      <c r="U213" s="22">
        <f t="shared" si="302"/>
        <v>200.392</v>
      </c>
      <c r="V213" s="23"/>
      <c r="W213" s="22">
        <f t="shared" si="295"/>
        <v>0.15999999999999659</v>
      </c>
      <c r="X213" s="22">
        <f t="shared" si="296"/>
        <v>1.9999999999999574E-2</v>
      </c>
      <c r="Y213" s="22">
        <f t="shared" si="289"/>
        <v>0.21199999999999886</v>
      </c>
      <c r="Z213" s="22">
        <f t="shared" si="297"/>
        <v>0.39199999999999591</v>
      </c>
      <c r="AA213" s="23"/>
      <c r="AB213" s="24">
        <f t="shared" si="298"/>
        <v>8.9385474860333288E-4</v>
      </c>
      <c r="AC213" s="24">
        <f t="shared" si="298"/>
        <v>1.4285714285713982E-3</v>
      </c>
      <c r="AD213" s="24">
        <f t="shared" si="298"/>
        <v>3.0285714285714121E-2</v>
      </c>
      <c r="AE213" s="24">
        <f t="shared" si="298"/>
        <v>1.9599999999999796E-3</v>
      </c>
      <c r="AF213" s="23"/>
      <c r="AG213" s="25">
        <f t="shared" si="299"/>
        <v>2.7705013690162351E-2</v>
      </c>
      <c r="AH213" s="23"/>
      <c r="AI213" s="18" t="str">
        <f t="shared" si="300"/>
        <v>Pass</v>
      </c>
      <c r="AJ213" s="18" t="str">
        <f t="shared" si="301"/>
        <v>Pass</v>
      </c>
      <c r="AK213" s="18" t="str">
        <f t="shared" si="290"/>
        <v>Pass</v>
      </c>
      <c r="AL213" s="18" t="str">
        <f t="shared" si="291"/>
        <v>Pass</v>
      </c>
      <c r="AM213" s="18" t="str">
        <f t="shared" si="292"/>
        <v>No</v>
      </c>
      <c r="AN213" s="26"/>
      <c r="AO213" s="26"/>
    </row>
    <row r="214" spans="1:41" x14ac:dyDescent="0.2">
      <c r="A214" s="18">
        <v>67539</v>
      </c>
      <c r="B214" s="18">
        <v>120678</v>
      </c>
      <c r="C214" s="18"/>
      <c r="D214" s="19" t="s">
        <v>122</v>
      </c>
      <c r="E214" s="20" t="str">
        <f t="shared" si="293"/>
        <v>67539_120678_</v>
      </c>
      <c r="F214" s="21" t="s">
        <v>12</v>
      </c>
      <c r="G214" s="22">
        <v>120</v>
      </c>
      <c r="H214" s="22">
        <v>12</v>
      </c>
      <c r="I214" s="22">
        <v>5</v>
      </c>
      <c r="J214" s="22">
        <f t="shared" si="294"/>
        <v>137</v>
      </c>
      <c r="K214" s="48">
        <f t="shared" si="288"/>
        <v>1</v>
      </c>
      <c r="L214" s="22">
        <v>0.27</v>
      </c>
      <c r="M214" s="22">
        <v>2.89</v>
      </c>
      <c r="N214" s="22">
        <v>12.37</v>
      </c>
      <c r="O214" s="22">
        <v>0.06</v>
      </c>
      <c r="P214" s="22">
        <v>37.57</v>
      </c>
      <c r="Q214" s="22">
        <v>0</v>
      </c>
      <c r="R214" s="22">
        <v>4.6280000000000001</v>
      </c>
      <c r="S214" s="22">
        <v>0.8</v>
      </c>
      <c r="T214" s="22">
        <v>0.35199999999999998</v>
      </c>
      <c r="U214" s="22">
        <f t="shared" si="302"/>
        <v>58.939999999999991</v>
      </c>
      <c r="V214" s="23"/>
      <c r="W214" s="22">
        <f t="shared" si="295"/>
        <v>-66.84</v>
      </c>
      <c r="X214" s="22">
        <f t="shared" si="296"/>
        <v>-12</v>
      </c>
      <c r="Y214" s="22">
        <f t="shared" si="289"/>
        <v>0.78000000000000025</v>
      </c>
      <c r="Z214" s="22">
        <f t="shared" si="297"/>
        <v>-78.06</v>
      </c>
      <c r="AA214" s="23"/>
      <c r="AB214" s="24">
        <f t="shared" si="298"/>
        <v>-0.55700000000000005</v>
      </c>
      <c r="AC214" s="24">
        <f t="shared" si="298"/>
        <v>-1</v>
      </c>
      <c r="AD214" s="24">
        <f t="shared" si="298"/>
        <v>0.15600000000000006</v>
      </c>
      <c r="AE214" s="24">
        <f t="shared" si="298"/>
        <v>-0.56978102189781021</v>
      </c>
      <c r="AF214" s="23"/>
      <c r="AG214" s="25">
        <f t="shared" si="299"/>
        <v>7.8864579660828138</v>
      </c>
      <c r="AH214" s="23"/>
      <c r="AI214" s="18" t="str">
        <f t="shared" si="300"/>
        <v>Pass</v>
      </c>
      <c r="AJ214" s="18" t="str">
        <f t="shared" si="301"/>
        <v>Fail</v>
      </c>
      <c r="AK214" s="18" t="str">
        <f t="shared" si="290"/>
        <v>Pass</v>
      </c>
      <c r="AL214" s="18" t="str">
        <f t="shared" si="291"/>
        <v>Fail</v>
      </c>
      <c r="AM214" s="18" t="str">
        <f t="shared" si="292"/>
        <v>No</v>
      </c>
      <c r="AN214" s="26"/>
      <c r="AO214" s="26"/>
    </row>
    <row r="215" spans="1:41" x14ac:dyDescent="0.2">
      <c r="A215" s="18">
        <v>120678</v>
      </c>
      <c r="B215" s="18">
        <v>67539</v>
      </c>
      <c r="C215" s="18"/>
      <c r="D215" s="19" t="s">
        <v>123</v>
      </c>
      <c r="E215" s="20" t="str">
        <f t="shared" si="293"/>
        <v>120678_67539_</v>
      </c>
      <c r="F215" s="21" t="s">
        <v>12</v>
      </c>
      <c r="G215" s="22">
        <v>117</v>
      </c>
      <c r="H215" s="22">
        <v>15</v>
      </c>
      <c r="I215" s="22">
        <v>7</v>
      </c>
      <c r="J215" s="22">
        <f t="shared" si="294"/>
        <v>139</v>
      </c>
      <c r="K215" s="48">
        <f t="shared" si="288"/>
        <v>1</v>
      </c>
      <c r="L215" s="22">
        <v>0.38</v>
      </c>
      <c r="M215" s="22">
        <v>2.17</v>
      </c>
      <c r="N215" s="22">
        <v>13.61</v>
      </c>
      <c r="O215" s="22">
        <v>0</v>
      </c>
      <c r="P215" s="22">
        <v>42.47</v>
      </c>
      <c r="Q215" s="22">
        <v>0</v>
      </c>
      <c r="R215" s="22">
        <v>6.4760000000000009</v>
      </c>
      <c r="S215" s="22">
        <v>1.1640000000000001</v>
      </c>
      <c r="T215" s="22">
        <v>0.08</v>
      </c>
      <c r="U215" s="22">
        <f t="shared" si="302"/>
        <v>66.349999999999994</v>
      </c>
      <c r="V215" s="23"/>
      <c r="W215" s="22">
        <f t="shared" si="295"/>
        <v>-58.370000000000005</v>
      </c>
      <c r="X215" s="22">
        <f t="shared" si="296"/>
        <v>-15</v>
      </c>
      <c r="Y215" s="22">
        <f t="shared" si="289"/>
        <v>0.72000000000000064</v>
      </c>
      <c r="Z215" s="22">
        <f t="shared" si="297"/>
        <v>-72.650000000000006</v>
      </c>
      <c r="AA215" s="23"/>
      <c r="AB215" s="24">
        <f t="shared" si="298"/>
        <v>-0.49888888888888894</v>
      </c>
      <c r="AC215" s="24">
        <f t="shared" si="298"/>
        <v>-1</v>
      </c>
      <c r="AD215" s="24">
        <f t="shared" si="298"/>
        <v>0.10285714285714295</v>
      </c>
      <c r="AE215" s="24">
        <f t="shared" si="298"/>
        <v>-0.52266187050359714</v>
      </c>
      <c r="AF215" s="23"/>
      <c r="AG215" s="25">
        <f t="shared" si="299"/>
        <v>7.1697376221171751</v>
      </c>
      <c r="AH215" s="23"/>
      <c r="AI215" s="18" t="str">
        <f t="shared" si="300"/>
        <v>Pass</v>
      </c>
      <c r="AJ215" s="18" t="str">
        <f t="shared" si="301"/>
        <v>Fail</v>
      </c>
      <c r="AK215" s="18" t="str">
        <f t="shared" si="290"/>
        <v>Pass</v>
      </c>
      <c r="AL215" s="18" t="str">
        <f t="shared" si="291"/>
        <v>Fail</v>
      </c>
      <c r="AM215" s="18" t="str">
        <f t="shared" si="292"/>
        <v>No</v>
      </c>
      <c r="AN215" s="26"/>
      <c r="AO215" s="26"/>
    </row>
    <row r="216" spans="1:41" x14ac:dyDescent="0.2">
      <c r="A216" s="18">
        <v>50648</v>
      </c>
      <c r="B216" s="18">
        <v>50546</v>
      </c>
      <c r="C216" s="18"/>
      <c r="D216" s="19" t="s">
        <v>124</v>
      </c>
      <c r="E216" s="20" t="str">
        <f t="shared" si="293"/>
        <v>50648_50546_</v>
      </c>
      <c r="F216" s="21" t="s">
        <v>12</v>
      </c>
      <c r="G216" s="22">
        <v>238</v>
      </c>
      <c r="H216" s="22">
        <v>59</v>
      </c>
      <c r="I216" s="22">
        <v>7</v>
      </c>
      <c r="J216" s="22">
        <f t="shared" si="294"/>
        <v>304</v>
      </c>
      <c r="K216" s="48">
        <f t="shared" si="288"/>
        <v>1</v>
      </c>
      <c r="L216" s="22">
        <v>16.63</v>
      </c>
      <c r="M216" s="22">
        <v>27.11</v>
      </c>
      <c r="N216" s="22">
        <v>14.59</v>
      </c>
      <c r="O216" s="22">
        <v>0.2</v>
      </c>
      <c r="P216" s="22">
        <v>178.74</v>
      </c>
      <c r="Q216" s="22">
        <v>58.98</v>
      </c>
      <c r="R216" s="22">
        <v>7.3360000000000003</v>
      </c>
      <c r="S216" s="22">
        <v>0</v>
      </c>
      <c r="T216" s="22">
        <v>4.3999999999999997E-2</v>
      </c>
      <c r="U216" s="22">
        <f t="shared" si="302"/>
        <v>303.63</v>
      </c>
      <c r="V216" s="23"/>
      <c r="W216" s="22">
        <f t="shared" si="295"/>
        <v>-0.72999999999998977</v>
      </c>
      <c r="X216" s="22">
        <f t="shared" si="296"/>
        <v>-2.0000000000003126E-2</v>
      </c>
      <c r="Y216" s="22">
        <f t="shared" si="289"/>
        <v>0.37999999999999989</v>
      </c>
      <c r="Z216" s="22">
        <f t="shared" si="297"/>
        <v>-0.37000000000000455</v>
      </c>
      <c r="AA216" s="23"/>
      <c r="AB216" s="24">
        <f t="shared" si="298"/>
        <v>-3.0672268907562597E-3</v>
      </c>
      <c r="AC216" s="24">
        <f t="shared" si="298"/>
        <v>-3.3898305084751061E-4</v>
      </c>
      <c r="AD216" s="24">
        <f t="shared" si="298"/>
        <v>5.428571428571427E-2</v>
      </c>
      <c r="AE216" s="24">
        <f t="shared" si="298"/>
        <v>-1.2171052631579098E-3</v>
      </c>
      <c r="AF216" s="23"/>
      <c r="AG216" s="25">
        <f t="shared" si="299"/>
        <v>2.1227415365727878E-2</v>
      </c>
      <c r="AH216" s="23"/>
      <c r="AI216" s="18" t="str">
        <f t="shared" si="300"/>
        <v>Pass</v>
      </c>
      <c r="AJ216" s="18" t="str">
        <f t="shared" si="301"/>
        <v>Pass</v>
      </c>
      <c r="AK216" s="18" t="str">
        <f t="shared" si="290"/>
        <v>Pass</v>
      </c>
      <c r="AL216" s="18" t="str">
        <f t="shared" si="291"/>
        <v>Pass</v>
      </c>
      <c r="AM216" s="18" t="str">
        <f t="shared" si="292"/>
        <v>No</v>
      </c>
      <c r="AN216" s="26"/>
      <c r="AO216" s="26"/>
    </row>
    <row r="217" spans="1:41" x14ac:dyDescent="0.2">
      <c r="A217" s="18">
        <v>50546</v>
      </c>
      <c r="B217" s="18">
        <v>50648</v>
      </c>
      <c r="C217" s="18"/>
      <c r="D217" s="19" t="s">
        <v>125</v>
      </c>
      <c r="E217" s="20" t="str">
        <f t="shared" si="293"/>
        <v>50546_50648_</v>
      </c>
      <c r="F217" s="21" t="s">
        <v>12</v>
      </c>
      <c r="G217" s="22">
        <v>249</v>
      </c>
      <c r="H217" s="22">
        <v>29</v>
      </c>
      <c r="I217" s="22">
        <v>5</v>
      </c>
      <c r="J217" s="22">
        <f t="shared" si="294"/>
        <v>283</v>
      </c>
      <c r="K217" s="48">
        <f t="shared" si="288"/>
        <v>1</v>
      </c>
      <c r="L217" s="22">
        <v>12.93</v>
      </c>
      <c r="M217" s="22">
        <v>18.5</v>
      </c>
      <c r="N217" s="22">
        <v>32.21</v>
      </c>
      <c r="O217" s="22">
        <v>0.31</v>
      </c>
      <c r="P217" s="22">
        <v>184.34</v>
      </c>
      <c r="Q217" s="22">
        <v>29.02</v>
      </c>
      <c r="R217" s="22">
        <v>7.0319999999999991</v>
      </c>
      <c r="S217" s="22">
        <v>0</v>
      </c>
      <c r="T217" s="22">
        <v>0.24</v>
      </c>
      <c r="U217" s="22">
        <f t="shared" si="302"/>
        <v>284.58199999999999</v>
      </c>
      <c r="V217" s="23"/>
      <c r="W217" s="22">
        <f t="shared" si="295"/>
        <v>-0.70999999999997954</v>
      </c>
      <c r="X217" s="22">
        <f t="shared" si="296"/>
        <v>1.9999999999999574E-2</v>
      </c>
      <c r="Y217" s="22">
        <f t="shared" si="289"/>
        <v>2.2719999999999994</v>
      </c>
      <c r="Z217" s="22">
        <f t="shared" si="297"/>
        <v>1.5819999999999936</v>
      </c>
      <c r="AA217" s="23"/>
      <c r="AB217" s="24">
        <f t="shared" ref="AB217:AE232" si="303">W217/G217</f>
        <v>-2.8514056224898778E-3</v>
      </c>
      <c r="AC217" s="24">
        <f t="shared" si="303"/>
        <v>6.8965517241377841E-4</v>
      </c>
      <c r="AD217" s="24">
        <f t="shared" si="303"/>
        <v>0.45439999999999986</v>
      </c>
      <c r="AE217" s="24">
        <f t="shared" si="303"/>
        <v>5.5901060070671152E-3</v>
      </c>
      <c r="AF217" s="23"/>
      <c r="AG217" s="25">
        <f t="shared" si="299"/>
        <v>9.3908990063136855E-2</v>
      </c>
      <c r="AH217" s="23"/>
      <c r="AI217" s="18" t="str">
        <f t="shared" si="300"/>
        <v>Pass</v>
      </c>
      <c r="AJ217" s="18" t="str">
        <f t="shared" si="301"/>
        <v>Pass</v>
      </c>
      <c r="AK217" s="18" t="str">
        <f t="shared" si="290"/>
        <v>Pass</v>
      </c>
      <c r="AL217" s="18" t="str">
        <f t="shared" si="291"/>
        <v>Pass</v>
      </c>
      <c r="AM217" s="18" t="str">
        <f t="shared" si="292"/>
        <v>No</v>
      </c>
      <c r="AN217" s="26"/>
      <c r="AO217" s="26"/>
    </row>
    <row r="218" spans="1:41" x14ac:dyDescent="0.2">
      <c r="A218" s="18">
        <v>50788</v>
      </c>
      <c r="B218" s="18">
        <v>50519</v>
      </c>
      <c r="C218" s="18"/>
      <c r="D218" s="19" t="s">
        <v>126</v>
      </c>
      <c r="E218" s="20" t="str">
        <f t="shared" si="293"/>
        <v>50788_50519_</v>
      </c>
      <c r="F218" s="21" t="s">
        <v>12</v>
      </c>
      <c r="G218" s="22">
        <v>60</v>
      </c>
      <c r="H218" s="22">
        <v>6</v>
      </c>
      <c r="I218" s="22">
        <v>1</v>
      </c>
      <c r="J218" s="22">
        <f t="shared" si="294"/>
        <v>67</v>
      </c>
      <c r="K218" s="48">
        <f t="shared" si="288"/>
        <v>1</v>
      </c>
      <c r="L218" s="22">
        <v>1.38</v>
      </c>
      <c r="M218" s="22">
        <v>0.75</v>
      </c>
      <c r="N218" s="22">
        <v>7.0000000000000007E-2</v>
      </c>
      <c r="O218" s="22">
        <v>0</v>
      </c>
      <c r="P218" s="22">
        <v>12.37</v>
      </c>
      <c r="Q218" s="22">
        <v>6.01</v>
      </c>
      <c r="R218" s="22">
        <v>0</v>
      </c>
      <c r="S218" s="22">
        <v>0</v>
      </c>
      <c r="T218" s="22">
        <v>0</v>
      </c>
      <c r="U218" s="22">
        <f t="shared" si="302"/>
        <v>20.58</v>
      </c>
      <c r="V218" s="23"/>
      <c r="W218" s="22">
        <f t="shared" si="295"/>
        <v>-45.43</v>
      </c>
      <c r="X218" s="22">
        <f t="shared" si="296"/>
        <v>9.9999999999997868E-3</v>
      </c>
      <c r="Y218" s="22">
        <f t="shared" si="289"/>
        <v>-1</v>
      </c>
      <c r="Z218" s="22">
        <f t="shared" si="297"/>
        <v>-46.42</v>
      </c>
      <c r="AA218" s="23"/>
      <c r="AB218" s="24">
        <f t="shared" si="303"/>
        <v>-0.75716666666666665</v>
      </c>
      <c r="AC218" s="24">
        <f t="shared" si="303"/>
        <v>1.6666666666666312E-3</v>
      </c>
      <c r="AD218" s="24">
        <f t="shared" si="303"/>
        <v>-1</v>
      </c>
      <c r="AE218" s="24">
        <f t="shared" si="303"/>
        <v>-0.69283582089552243</v>
      </c>
      <c r="AF218" s="23"/>
      <c r="AG218" s="25">
        <f t="shared" si="299"/>
        <v>7.0148382842638037</v>
      </c>
      <c r="AH218" s="23"/>
      <c r="AI218" s="18" t="str">
        <f t="shared" si="300"/>
        <v>Pass</v>
      </c>
      <c r="AJ218" s="18" t="str">
        <f t="shared" si="301"/>
        <v>Fail</v>
      </c>
      <c r="AK218" s="18" t="str">
        <f t="shared" si="290"/>
        <v>Pass</v>
      </c>
      <c r="AL218" s="18" t="str">
        <f t="shared" si="291"/>
        <v>Fail</v>
      </c>
      <c r="AM218" s="18" t="str">
        <f t="shared" si="292"/>
        <v>No</v>
      </c>
      <c r="AN218" s="26"/>
      <c r="AO218" s="26"/>
    </row>
    <row r="219" spans="1:41" x14ac:dyDescent="0.2">
      <c r="A219" s="18">
        <v>50519</v>
      </c>
      <c r="B219" s="18">
        <v>50788</v>
      </c>
      <c r="C219" s="18"/>
      <c r="D219" s="19" t="s">
        <v>127</v>
      </c>
      <c r="E219" s="20" t="str">
        <f t="shared" si="293"/>
        <v>50519_50788_</v>
      </c>
      <c r="F219" s="21" t="s">
        <v>12</v>
      </c>
      <c r="G219" s="22">
        <v>60</v>
      </c>
      <c r="H219" s="22">
        <v>6</v>
      </c>
      <c r="I219" s="22">
        <v>0</v>
      </c>
      <c r="J219" s="22">
        <f t="shared" si="294"/>
        <v>66</v>
      </c>
      <c r="K219" s="48">
        <f t="shared" si="288"/>
        <v>1</v>
      </c>
      <c r="L219" s="22">
        <v>1.08</v>
      </c>
      <c r="M219" s="22">
        <v>0.82</v>
      </c>
      <c r="N219" s="22">
        <v>0.01</v>
      </c>
      <c r="O219" s="22">
        <v>0</v>
      </c>
      <c r="P219" s="22">
        <v>11.36</v>
      </c>
      <c r="Q219" s="22">
        <v>5.96</v>
      </c>
      <c r="R219" s="22">
        <v>0</v>
      </c>
      <c r="S219" s="22">
        <v>0</v>
      </c>
      <c r="T219" s="22">
        <v>0</v>
      </c>
      <c r="U219" s="22">
        <f t="shared" si="302"/>
        <v>19.23</v>
      </c>
      <c r="V219" s="23"/>
      <c r="W219" s="22">
        <f t="shared" si="295"/>
        <v>-46.730000000000004</v>
      </c>
      <c r="X219" s="22">
        <f t="shared" si="296"/>
        <v>-4.0000000000000036E-2</v>
      </c>
      <c r="Y219" s="22">
        <f t="shared" si="289"/>
        <v>0</v>
      </c>
      <c r="Z219" s="22">
        <f t="shared" si="297"/>
        <v>-46.769999999999996</v>
      </c>
      <c r="AA219" s="23"/>
      <c r="AB219" s="24">
        <f t="shared" si="303"/>
        <v>-0.77883333333333338</v>
      </c>
      <c r="AC219" s="24">
        <f t="shared" si="303"/>
        <v>-6.6666666666666723E-3</v>
      </c>
      <c r="AD219" s="24" t="e">
        <f t="shared" si="303"/>
        <v>#DIV/0!</v>
      </c>
      <c r="AE219" s="24">
        <f t="shared" si="303"/>
        <v>-0.70863636363636362</v>
      </c>
      <c r="AF219" s="23"/>
      <c r="AG219" s="25">
        <f t="shared" si="299"/>
        <v>7.164503901616845</v>
      </c>
      <c r="AH219" s="23"/>
      <c r="AI219" s="18" t="str">
        <f t="shared" si="300"/>
        <v>Pass</v>
      </c>
      <c r="AJ219" s="18" t="str">
        <f t="shared" si="301"/>
        <v>Fail</v>
      </c>
      <c r="AK219" s="18" t="str">
        <f t="shared" si="290"/>
        <v>Pass</v>
      </c>
      <c r="AL219" s="18" t="str">
        <f t="shared" si="291"/>
        <v>Fail</v>
      </c>
      <c r="AM219" s="18" t="str">
        <f t="shared" si="292"/>
        <v>No</v>
      </c>
      <c r="AN219" s="26"/>
      <c r="AO219" s="26"/>
    </row>
    <row r="220" spans="1:41" x14ac:dyDescent="0.2">
      <c r="A220" s="18">
        <v>50539</v>
      </c>
      <c r="B220" s="18">
        <v>52285</v>
      </c>
      <c r="C220" s="18"/>
      <c r="D220" s="19" t="s">
        <v>128</v>
      </c>
      <c r="E220" s="20" t="str">
        <f t="shared" si="293"/>
        <v>50539_52285_</v>
      </c>
      <c r="F220" s="21" t="s">
        <v>12</v>
      </c>
      <c r="G220" s="22">
        <v>274</v>
      </c>
      <c r="H220" s="22">
        <v>21</v>
      </c>
      <c r="I220" s="22">
        <v>4</v>
      </c>
      <c r="J220" s="22">
        <f t="shared" si="294"/>
        <v>299</v>
      </c>
      <c r="K220" s="48">
        <f t="shared" si="288"/>
        <v>1</v>
      </c>
      <c r="L220" s="22">
        <v>17.8</v>
      </c>
      <c r="M220" s="22">
        <v>33.07</v>
      </c>
      <c r="N220" s="22">
        <v>17.350000000000001</v>
      </c>
      <c r="O220" s="22">
        <v>1.08</v>
      </c>
      <c r="P220" s="22">
        <v>204.87</v>
      </c>
      <c r="Q220" s="22">
        <v>21.1</v>
      </c>
      <c r="R220" s="22">
        <v>3.9880000000000004</v>
      </c>
      <c r="S220" s="22">
        <v>0</v>
      </c>
      <c r="T220" s="22">
        <v>8.0000000000000002E-3</v>
      </c>
      <c r="U220" s="22">
        <f t="shared" si="302"/>
        <v>299.26600000000002</v>
      </c>
      <c r="V220" s="23"/>
      <c r="W220" s="22">
        <f t="shared" si="295"/>
        <v>0.17000000000001592</v>
      </c>
      <c r="X220" s="22">
        <f t="shared" si="296"/>
        <v>0.10000000000000142</v>
      </c>
      <c r="Y220" s="22">
        <f t="shared" si="289"/>
        <v>-3.9999999999995595E-3</v>
      </c>
      <c r="Z220" s="22">
        <f t="shared" si="297"/>
        <v>0.26600000000001955</v>
      </c>
      <c r="AA220" s="23"/>
      <c r="AB220" s="24">
        <f t="shared" si="303"/>
        <v>6.2043795620443762E-4</v>
      </c>
      <c r="AC220" s="24">
        <f t="shared" si="303"/>
        <v>4.76190476190483E-3</v>
      </c>
      <c r="AD220" s="24">
        <f t="shared" si="303"/>
        <v>-9.9999999999988987E-4</v>
      </c>
      <c r="AE220" s="24">
        <f t="shared" si="303"/>
        <v>8.8963210702347679E-4</v>
      </c>
      <c r="AF220" s="23"/>
      <c r="AG220" s="25">
        <f t="shared" si="299"/>
        <v>1.5379756989196972E-2</v>
      </c>
      <c r="AH220" s="23"/>
      <c r="AI220" s="18" t="str">
        <f t="shared" si="300"/>
        <v>Pass</v>
      </c>
      <c r="AJ220" s="18" t="str">
        <f t="shared" si="301"/>
        <v>Pass</v>
      </c>
      <c r="AK220" s="18" t="str">
        <f t="shared" si="290"/>
        <v>Pass</v>
      </c>
      <c r="AL220" s="18" t="str">
        <f t="shared" si="291"/>
        <v>Pass</v>
      </c>
      <c r="AM220" s="18" t="str">
        <f t="shared" si="292"/>
        <v>No</v>
      </c>
      <c r="AN220" s="26"/>
      <c r="AO220" s="26"/>
    </row>
    <row r="221" spans="1:41" x14ac:dyDescent="0.2">
      <c r="A221" s="18">
        <v>52285</v>
      </c>
      <c r="B221" s="18">
        <v>50539</v>
      </c>
      <c r="C221" s="18"/>
      <c r="D221" s="19" t="s">
        <v>129</v>
      </c>
      <c r="E221" s="20" t="str">
        <f t="shared" si="293"/>
        <v>52285_50539_</v>
      </c>
      <c r="F221" s="21" t="s">
        <v>12</v>
      </c>
      <c r="G221" s="22">
        <v>239</v>
      </c>
      <c r="H221" s="22">
        <v>23</v>
      </c>
      <c r="I221" s="22">
        <v>4</v>
      </c>
      <c r="J221" s="22">
        <f t="shared" si="294"/>
        <v>266</v>
      </c>
      <c r="K221" s="48">
        <f t="shared" si="288"/>
        <v>1</v>
      </c>
      <c r="L221" s="22">
        <v>16.920000000000002</v>
      </c>
      <c r="M221" s="22">
        <v>19.059999999999999</v>
      </c>
      <c r="N221" s="22">
        <v>11.31</v>
      </c>
      <c r="O221" s="22">
        <v>0.39</v>
      </c>
      <c r="P221" s="22">
        <v>191.1</v>
      </c>
      <c r="Q221" s="22">
        <v>23.04</v>
      </c>
      <c r="R221" s="22">
        <v>4.0600000000000005</v>
      </c>
      <c r="S221" s="22">
        <v>0</v>
      </c>
      <c r="T221" s="22">
        <v>2.4E-2</v>
      </c>
      <c r="U221" s="22">
        <f t="shared" si="302"/>
        <v>265.904</v>
      </c>
      <c r="V221" s="23"/>
      <c r="W221" s="22">
        <f t="shared" si="295"/>
        <v>-0.21999999999999886</v>
      </c>
      <c r="X221" s="22">
        <f t="shared" si="296"/>
        <v>3.9999999999999147E-2</v>
      </c>
      <c r="Y221" s="22">
        <f t="shared" si="289"/>
        <v>8.4000000000000519E-2</v>
      </c>
      <c r="Z221" s="22">
        <f t="shared" si="297"/>
        <v>-9.6000000000003638E-2</v>
      </c>
      <c r="AA221" s="23"/>
      <c r="AB221" s="24">
        <f t="shared" si="303"/>
        <v>-9.205020920502045E-4</v>
      </c>
      <c r="AC221" s="24">
        <f t="shared" si="303"/>
        <v>1.7391304347825717E-3</v>
      </c>
      <c r="AD221" s="24">
        <f t="shared" si="303"/>
        <v>2.100000000000013E-2</v>
      </c>
      <c r="AE221" s="24">
        <f t="shared" si="303"/>
        <v>-3.6090225563911141E-4</v>
      </c>
      <c r="AF221" s="23"/>
      <c r="AG221" s="25">
        <f t="shared" si="299"/>
        <v>5.8866688110317446E-3</v>
      </c>
      <c r="AH221" s="23"/>
      <c r="AI221" s="18" t="str">
        <f t="shared" si="300"/>
        <v>Pass</v>
      </c>
      <c r="AJ221" s="18" t="str">
        <f t="shared" si="301"/>
        <v>Pass</v>
      </c>
      <c r="AK221" s="18" t="str">
        <f t="shared" si="290"/>
        <v>Pass</v>
      </c>
      <c r="AL221" s="18" t="str">
        <f t="shared" si="291"/>
        <v>Pass</v>
      </c>
      <c r="AM221" s="18" t="str">
        <f t="shared" si="292"/>
        <v>No</v>
      </c>
      <c r="AN221" s="26"/>
      <c r="AO221" s="26"/>
    </row>
    <row r="222" spans="1:41" x14ac:dyDescent="0.2">
      <c r="A222" s="18">
        <v>52685</v>
      </c>
      <c r="B222" s="18">
        <v>52367</v>
      </c>
      <c r="C222" s="18"/>
      <c r="D222" s="19" t="s">
        <v>130</v>
      </c>
      <c r="E222" s="20" t="str">
        <f t="shared" si="293"/>
        <v>52685_52367_</v>
      </c>
      <c r="F222" s="21" t="s">
        <v>12</v>
      </c>
      <c r="G222" s="22">
        <v>87</v>
      </c>
      <c r="H222" s="22">
        <v>3</v>
      </c>
      <c r="I222" s="22">
        <v>0</v>
      </c>
      <c r="J222" s="22">
        <f t="shared" si="294"/>
        <v>90</v>
      </c>
      <c r="K222" s="48">
        <f t="shared" si="288"/>
        <v>1</v>
      </c>
      <c r="L222" s="22">
        <v>2.12</v>
      </c>
      <c r="M222" s="22">
        <v>1.54</v>
      </c>
      <c r="N222" s="22">
        <v>0.97</v>
      </c>
      <c r="O222" s="22">
        <v>0.06</v>
      </c>
      <c r="P222" s="22">
        <v>25.57</v>
      </c>
      <c r="Q222" s="22">
        <v>3</v>
      </c>
      <c r="R222" s="22">
        <v>0</v>
      </c>
      <c r="S222" s="22">
        <v>0</v>
      </c>
      <c r="T222" s="22">
        <v>0</v>
      </c>
      <c r="U222" s="22">
        <f t="shared" si="302"/>
        <v>33.26</v>
      </c>
      <c r="V222" s="23"/>
      <c r="W222" s="22">
        <f t="shared" si="295"/>
        <v>-56.74</v>
      </c>
      <c r="X222" s="22">
        <f t="shared" si="296"/>
        <v>0</v>
      </c>
      <c r="Y222" s="22">
        <f t="shared" si="289"/>
        <v>0</v>
      </c>
      <c r="Z222" s="22">
        <f t="shared" si="297"/>
        <v>-56.74</v>
      </c>
      <c r="AA222" s="23"/>
      <c r="AB222" s="24">
        <f t="shared" si="303"/>
        <v>-0.65218390804597703</v>
      </c>
      <c r="AC222" s="24">
        <f t="shared" si="303"/>
        <v>0</v>
      </c>
      <c r="AD222" s="24" t="e">
        <f t="shared" si="303"/>
        <v>#DIV/0!</v>
      </c>
      <c r="AE222" s="24">
        <f t="shared" si="303"/>
        <v>-0.63044444444444447</v>
      </c>
      <c r="AF222" s="23"/>
      <c r="AG222" s="25">
        <f t="shared" si="299"/>
        <v>7.2275856607311297</v>
      </c>
      <c r="AH222" s="23"/>
      <c r="AI222" s="18" t="str">
        <f t="shared" si="300"/>
        <v>Pass</v>
      </c>
      <c r="AJ222" s="18" t="str">
        <f t="shared" si="301"/>
        <v>Fail</v>
      </c>
      <c r="AK222" s="18" t="str">
        <f t="shared" si="290"/>
        <v>Pass</v>
      </c>
      <c r="AL222" s="18" t="str">
        <f t="shared" si="291"/>
        <v>Fail</v>
      </c>
      <c r="AM222" s="18" t="str">
        <f t="shared" si="292"/>
        <v>No</v>
      </c>
      <c r="AN222" s="26"/>
      <c r="AO222" s="26"/>
    </row>
    <row r="223" spans="1:41" x14ac:dyDescent="0.2">
      <c r="A223" s="18">
        <v>52367</v>
      </c>
      <c r="B223" s="18">
        <v>52685</v>
      </c>
      <c r="C223" s="18"/>
      <c r="D223" s="19" t="s">
        <v>131</v>
      </c>
      <c r="E223" s="20" t="str">
        <f t="shared" si="293"/>
        <v>52367_52685_</v>
      </c>
      <c r="F223" s="21" t="s">
        <v>12</v>
      </c>
      <c r="G223" s="22">
        <v>127</v>
      </c>
      <c r="H223" s="22">
        <v>3</v>
      </c>
      <c r="I223" s="22">
        <v>0</v>
      </c>
      <c r="J223" s="22">
        <f t="shared" si="294"/>
        <v>130</v>
      </c>
      <c r="K223" s="48">
        <f t="shared" si="288"/>
        <v>1</v>
      </c>
      <c r="L223" s="22">
        <v>2.74</v>
      </c>
      <c r="M223" s="22">
        <v>2.98</v>
      </c>
      <c r="N223" s="22">
        <v>1.45</v>
      </c>
      <c r="O223" s="22">
        <v>0.03</v>
      </c>
      <c r="P223" s="22">
        <v>28.1</v>
      </c>
      <c r="Q223" s="22">
        <v>3</v>
      </c>
      <c r="R223" s="22">
        <v>0</v>
      </c>
      <c r="S223" s="22">
        <v>0</v>
      </c>
      <c r="T223" s="22">
        <v>0</v>
      </c>
      <c r="U223" s="22">
        <f t="shared" si="302"/>
        <v>38.300000000000004</v>
      </c>
      <c r="V223" s="23"/>
      <c r="W223" s="22">
        <f t="shared" si="295"/>
        <v>-91.699999999999989</v>
      </c>
      <c r="X223" s="22">
        <f t="shared" si="296"/>
        <v>0</v>
      </c>
      <c r="Y223" s="22">
        <f t="shared" si="289"/>
        <v>0</v>
      </c>
      <c r="Z223" s="22">
        <f t="shared" si="297"/>
        <v>-91.699999999999989</v>
      </c>
      <c r="AA223" s="23"/>
      <c r="AB223" s="24">
        <f t="shared" si="303"/>
        <v>-0.72204724409448806</v>
      </c>
      <c r="AC223" s="24">
        <f t="shared" si="303"/>
        <v>0</v>
      </c>
      <c r="AD223" s="24" t="e">
        <f t="shared" si="303"/>
        <v>#DIV/0!</v>
      </c>
      <c r="AE223" s="24">
        <f t="shared" si="303"/>
        <v>-0.70538461538461528</v>
      </c>
      <c r="AF223" s="23"/>
      <c r="AG223" s="25">
        <f t="shared" si="299"/>
        <v>9.996368918896783</v>
      </c>
      <c r="AH223" s="23"/>
      <c r="AI223" s="18" t="str">
        <f t="shared" si="300"/>
        <v>Pass</v>
      </c>
      <c r="AJ223" s="18" t="str">
        <f t="shared" si="301"/>
        <v>Fail</v>
      </c>
      <c r="AK223" s="18" t="str">
        <f t="shared" si="290"/>
        <v>Pass</v>
      </c>
      <c r="AL223" s="18" t="str">
        <f t="shared" si="291"/>
        <v>Fail</v>
      </c>
      <c r="AM223" s="18" t="str">
        <f t="shared" si="292"/>
        <v>No</v>
      </c>
      <c r="AN223" s="26"/>
      <c r="AO223" s="26"/>
    </row>
    <row r="224" spans="1:41" x14ac:dyDescent="0.2">
      <c r="A224" s="18">
        <v>50487</v>
      </c>
      <c r="B224" s="18">
        <v>52667</v>
      </c>
      <c r="C224" s="18"/>
      <c r="D224" s="19" t="s">
        <v>132</v>
      </c>
      <c r="E224" s="20" t="str">
        <f t="shared" si="293"/>
        <v>50487_52667_</v>
      </c>
      <c r="F224" s="21" t="s">
        <v>12</v>
      </c>
      <c r="G224" s="22">
        <v>962</v>
      </c>
      <c r="H224" s="22">
        <v>99</v>
      </c>
      <c r="I224" s="22">
        <v>61</v>
      </c>
      <c r="J224" s="22">
        <f t="shared" si="294"/>
        <v>1122</v>
      </c>
      <c r="K224" s="48">
        <f t="shared" si="288"/>
        <v>1</v>
      </c>
      <c r="L224" s="22">
        <v>44.11</v>
      </c>
      <c r="M224" s="22">
        <v>119.53</v>
      </c>
      <c r="N224" s="22">
        <v>155.4</v>
      </c>
      <c r="O224" s="22">
        <v>1.83</v>
      </c>
      <c r="P224" s="22">
        <v>666.48</v>
      </c>
      <c r="Q224" s="22">
        <v>98.94</v>
      </c>
      <c r="R224" s="22">
        <v>58.791999999999994</v>
      </c>
      <c r="S224" s="22">
        <v>3.2000000000000001E-2</v>
      </c>
      <c r="T224" s="22">
        <v>3.18</v>
      </c>
      <c r="U224" s="22">
        <f t="shared" si="302"/>
        <v>1148.2939999999999</v>
      </c>
      <c r="V224" s="23"/>
      <c r="W224" s="22">
        <f t="shared" si="295"/>
        <v>25.349999999999909</v>
      </c>
      <c r="X224" s="22">
        <f t="shared" si="296"/>
        <v>-6.0000000000002274E-2</v>
      </c>
      <c r="Y224" s="22">
        <f t="shared" si="289"/>
        <v>1.0039999999999907</v>
      </c>
      <c r="Z224" s="22">
        <f t="shared" si="297"/>
        <v>26.293999999999869</v>
      </c>
      <c r="AA224" s="23"/>
      <c r="AB224" s="24">
        <f t="shared" si="303"/>
        <v>2.6351351351351256E-2</v>
      </c>
      <c r="AC224" s="24">
        <f t="shared" si="303"/>
        <v>-6.0606060606062905E-4</v>
      </c>
      <c r="AD224" s="24">
        <f t="shared" si="303"/>
        <v>1.645901639344247E-2</v>
      </c>
      <c r="AE224" s="24">
        <f t="shared" si="303"/>
        <v>2.3434937611408083E-2</v>
      </c>
      <c r="AF224" s="23"/>
      <c r="AG224" s="25">
        <f t="shared" si="299"/>
        <v>0.78042398052600093</v>
      </c>
      <c r="AH224" s="23"/>
      <c r="AI224" s="18" t="str">
        <f t="shared" si="300"/>
        <v>Pass</v>
      </c>
      <c r="AJ224" s="18" t="str">
        <f t="shared" si="301"/>
        <v>Pass</v>
      </c>
      <c r="AK224" s="18" t="str">
        <f t="shared" si="290"/>
        <v>Pass</v>
      </c>
      <c r="AL224" s="18" t="str">
        <f t="shared" si="291"/>
        <v>Pass</v>
      </c>
      <c r="AM224" s="18" t="str">
        <f t="shared" si="292"/>
        <v>No</v>
      </c>
      <c r="AN224" s="26"/>
      <c r="AO224" s="26"/>
    </row>
    <row r="225" spans="1:41" x14ac:dyDescent="0.2">
      <c r="A225" s="18">
        <v>53003</v>
      </c>
      <c r="B225" s="18">
        <v>52803</v>
      </c>
      <c r="C225" s="18"/>
      <c r="D225" s="19" t="s">
        <v>133</v>
      </c>
      <c r="E225" s="20" t="str">
        <f t="shared" si="293"/>
        <v>53003_52803_</v>
      </c>
      <c r="F225" s="21" t="s">
        <v>12</v>
      </c>
      <c r="G225" s="22">
        <v>908</v>
      </c>
      <c r="H225" s="22">
        <v>92</v>
      </c>
      <c r="I225" s="22">
        <v>53</v>
      </c>
      <c r="J225" s="22">
        <f t="shared" si="294"/>
        <v>1053</v>
      </c>
      <c r="K225" s="48">
        <f t="shared" si="288"/>
        <v>1</v>
      </c>
      <c r="L225" s="22">
        <v>56.11</v>
      </c>
      <c r="M225" s="22">
        <v>124.57</v>
      </c>
      <c r="N225" s="22">
        <v>58.85</v>
      </c>
      <c r="O225" s="22">
        <v>2.5099999999999998</v>
      </c>
      <c r="P225" s="22">
        <v>632.32000000000005</v>
      </c>
      <c r="Q225" s="22">
        <v>89.06</v>
      </c>
      <c r="R225" s="22">
        <v>17.124000000000002</v>
      </c>
      <c r="S225" s="22">
        <v>0</v>
      </c>
      <c r="T225" s="22">
        <v>4.0000000000000001E-3</v>
      </c>
      <c r="U225" s="22">
        <f t="shared" si="302"/>
        <v>980.54800000000012</v>
      </c>
      <c r="V225" s="23"/>
      <c r="W225" s="22">
        <f t="shared" si="295"/>
        <v>-33.639999999999986</v>
      </c>
      <c r="X225" s="22">
        <f t="shared" si="296"/>
        <v>-2.9399999999999977</v>
      </c>
      <c r="Y225" s="22">
        <f t="shared" si="289"/>
        <v>-35.872</v>
      </c>
      <c r="Z225" s="22">
        <f t="shared" si="297"/>
        <v>-72.451999999999884</v>
      </c>
      <c r="AA225" s="23"/>
      <c r="AB225" s="24">
        <f t="shared" si="303"/>
        <v>-3.7048458149779723E-2</v>
      </c>
      <c r="AC225" s="24">
        <f t="shared" si="303"/>
        <v>-3.1956521739130411E-2</v>
      </c>
      <c r="AD225" s="24">
        <f t="shared" si="303"/>
        <v>-0.67683018867924527</v>
      </c>
      <c r="AE225" s="24">
        <f t="shared" si="303"/>
        <v>-6.8805318138651358E-2</v>
      </c>
      <c r="AF225" s="23"/>
      <c r="AG225" s="25">
        <f t="shared" si="299"/>
        <v>2.2721560876856768</v>
      </c>
      <c r="AH225" s="23"/>
      <c r="AI225" s="18" t="str">
        <f t="shared" si="300"/>
        <v>Pass</v>
      </c>
      <c r="AJ225" s="18" t="str">
        <f t="shared" si="301"/>
        <v>Pass</v>
      </c>
      <c r="AK225" s="18" t="str">
        <f t="shared" si="290"/>
        <v>Pass</v>
      </c>
      <c r="AL225" s="18" t="str">
        <f t="shared" si="291"/>
        <v>Pass</v>
      </c>
      <c r="AM225" s="18" t="str">
        <f t="shared" si="292"/>
        <v>No</v>
      </c>
      <c r="AN225" s="26"/>
      <c r="AO225" s="26"/>
    </row>
    <row r="226" spans="1:41" x14ac:dyDescent="0.2">
      <c r="A226" s="18">
        <v>50966</v>
      </c>
      <c r="B226" s="18">
        <v>50750</v>
      </c>
      <c r="C226" s="18"/>
      <c r="D226" s="19" t="s">
        <v>134</v>
      </c>
      <c r="E226" s="20" t="str">
        <f t="shared" si="293"/>
        <v>50966_50750_</v>
      </c>
      <c r="F226" s="21" t="s">
        <v>12</v>
      </c>
      <c r="G226" s="22">
        <v>166</v>
      </c>
      <c r="H226" s="22">
        <v>23</v>
      </c>
      <c r="I226" s="22">
        <v>4</v>
      </c>
      <c r="J226" s="22">
        <f t="shared" si="294"/>
        <v>193</v>
      </c>
      <c r="K226" s="48">
        <f t="shared" si="288"/>
        <v>1</v>
      </c>
      <c r="L226" s="22">
        <v>10.4</v>
      </c>
      <c r="M226" s="22">
        <v>12.65</v>
      </c>
      <c r="N226" s="22">
        <v>5.5</v>
      </c>
      <c r="O226" s="22">
        <v>7.0000000000000007E-2</v>
      </c>
      <c r="P226" s="22">
        <v>117.53</v>
      </c>
      <c r="Q226" s="22">
        <v>23.28</v>
      </c>
      <c r="R226" s="22">
        <v>1.02</v>
      </c>
      <c r="S226" s="22">
        <v>0</v>
      </c>
      <c r="T226" s="22">
        <v>1.6E-2</v>
      </c>
      <c r="U226" s="22">
        <f t="shared" si="302"/>
        <v>170.46600000000001</v>
      </c>
      <c r="V226" s="23"/>
      <c r="W226" s="22">
        <f t="shared" si="295"/>
        <v>-19.849999999999994</v>
      </c>
      <c r="X226" s="22">
        <f t="shared" si="296"/>
        <v>0.28000000000000114</v>
      </c>
      <c r="Y226" s="22">
        <f t="shared" si="289"/>
        <v>-2.964</v>
      </c>
      <c r="Z226" s="22">
        <f t="shared" si="297"/>
        <v>-22.533999999999992</v>
      </c>
      <c r="AA226" s="23"/>
      <c r="AB226" s="24">
        <f t="shared" si="303"/>
        <v>-0.11957831325301202</v>
      </c>
      <c r="AC226" s="24">
        <f t="shared" si="303"/>
        <v>1.2173913043478311E-2</v>
      </c>
      <c r="AD226" s="24">
        <f t="shared" si="303"/>
        <v>-0.74099999999999999</v>
      </c>
      <c r="AE226" s="24">
        <f t="shared" si="303"/>
        <v>-0.11675647668393778</v>
      </c>
      <c r="AF226" s="23"/>
      <c r="AG226" s="25">
        <f t="shared" si="299"/>
        <v>1.6715577753635082</v>
      </c>
      <c r="AH226" s="23"/>
      <c r="AI226" s="18" t="str">
        <f t="shared" si="300"/>
        <v>Pass</v>
      </c>
      <c r="AJ226" s="18" t="str">
        <f t="shared" si="301"/>
        <v>Pass</v>
      </c>
      <c r="AK226" s="18" t="str">
        <f t="shared" si="290"/>
        <v>Pass</v>
      </c>
      <c r="AL226" s="18" t="str">
        <f t="shared" si="291"/>
        <v>Pass</v>
      </c>
      <c r="AM226" s="18" t="str">
        <f t="shared" si="292"/>
        <v>No</v>
      </c>
      <c r="AN226" s="26"/>
      <c r="AO226" s="26"/>
    </row>
    <row r="227" spans="1:41" x14ac:dyDescent="0.2">
      <c r="A227" s="18">
        <v>50750</v>
      </c>
      <c r="B227" s="18">
        <v>50966</v>
      </c>
      <c r="C227" s="18"/>
      <c r="D227" s="19" t="s">
        <v>135</v>
      </c>
      <c r="E227" s="20" t="str">
        <f t="shared" si="293"/>
        <v>50750_50966_</v>
      </c>
      <c r="F227" s="21" t="s">
        <v>12</v>
      </c>
      <c r="G227" s="22">
        <v>175</v>
      </c>
      <c r="H227" s="22">
        <v>29</v>
      </c>
      <c r="I227" s="22">
        <v>4</v>
      </c>
      <c r="J227" s="22">
        <f t="shared" si="294"/>
        <v>208</v>
      </c>
      <c r="K227" s="48">
        <f t="shared" si="288"/>
        <v>1</v>
      </c>
      <c r="L227" s="22">
        <v>8.6</v>
      </c>
      <c r="M227" s="22">
        <v>12.2</v>
      </c>
      <c r="N227" s="22">
        <v>7.95</v>
      </c>
      <c r="O227" s="22">
        <v>0.24</v>
      </c>
      <c r="P227" s="22">
        <v>103.15</v>
      </c>
      <c r="Q227" s="22">
        <v>28.97</v>
      </c>
      <c r="R227" s="22">
        <v>1.968</v>
      </c>
      <c r="S227" s="22">
        <v>0</v>
      </c>
      <c r="T227" s="22">
        <v>2.4E-2</v>
      </c>
      <c r="U227" s="22">
        <f t="shared" si="302"/>
        <v>163.10199999999998</v>
      </c>
      <c r="V227" s="23"/>
      <c r="W227" s="22">
        <f t="shared" si="295"/>
        <v>-42.860000000000014</v>
      </c>
      <c r="X227" s="22">
        <f t="shared" si="296"/>
        <v>-3.0000000000001137E-2</v>
      </c>
      <c r="Y227" s="22">
        <f t="shared" si="289"/>
        <v>-2.008</v>
      </c>
      <c r="Z227" s="22">
        <f t="shared" si="297"/>
        <v>-44.898000000000025</v>
      </c>
      <c r="AA227" s="23"/>
      <c r="AB227" s="24">
        <f t="shared" si="303"/>
        <v>-0.24491428571428578</v>
      </c>
      <c r="AC227" s="24">
        <f t="shared" si="303"/>
        <v>-1.0344827586207289E-3</v>
      </c>
      <c r="AD227" s="24">
        <f t="shared" si="303"/>
        <v>-0.502</v>
      </c>
      <c r="AE227" s="24">
        <f t="shared" si="303"/>
        <v>-0.21585576923076935</v>
      </c>
      <c r="AF227" s="23"/>
      <c r="AG227" s="25">
        <f t="shared" si="299"/>
        <v>3.2960618000571245</v>
      </c>
      <c r="AH227" s="23"/>
      <c r="AI227" s="18" t="str">
        <f t="shared" si="300"/>
        <v>Pass</v>
      </c>
      <c r="AJ227" s="18" t="str">
        <f t="shared" si="301"/>
        <v>Pass</v>
      </c>
      <c r="AK227" s="18" t="str">
        <f t="shared" si="290"/>
        <v>Pass</v>
      </c>
      <c r="AL227" s="18" t="str">
        <f t="shared" si="291"/>
        <v>Pass</v>
      </c>
      <c r="AM227" s="18" t="str">
        <f t="shared" si="292"/>
        <v>No</v>
      </c>
      <c r="AN227" s="26"/>
      <c r="AO227" s="26"/>
    </row>
    <row r="228" spans="1:41" x14ac:dyDescent="0.2">
      <c r="A228" s="18">
        <v>53011</v>
      </c>
      <c r="B228" s="18">
        <v>50930</v>
      </c>
      <c r="C228" s="18"/>
      <c r="D228" s="19" t="s">
        <v>136</v>
      </c>
      <c r="E228" s="20" t="str">
        <f t="shared" si="293"/>
        <v>53011_50930_</v>
      </c>
      <c r="F228" s="21" t="s">
        <v>12</v>
      </c>
      <c r="G228" s="22">
        <v>648</v>
      </c>
      <c r="H228" s="22">
        <v>57</v>
      </c>
      <c r="I228" s="22">
        <v>26</v>
      </c>
      <c r="J228" s="22">
        <f t="shared" si="294"/>
        <v>731</v>
      </c>
      <c r="K228" s="48">
        <f t="shared" si="288"/>
        <v>1</v>
      </c>
      <c r="L228" s="22">
        <v>31.96</v>
      </c>
      <c r="M228" s="22">
        <v>69.28</v>
      </c>
      <c r="N228" s="22">
        <v>72.78</v>
      </c>
      <c r="O228" s="22">
        <v>0.56999999999999995</v>
      </c>
      <c r="P228" s="22">
        <v>447.46</v>
      </c>
      <c r="Q228" s="22">
        <v>56.11</v>
      </c>
      <c r="R228" s="22">
        <v>22.675999999999998</v>
      </c>
      <c r="S228" s="22">
        <v>8.0000000000000002E-3</v>
      </c>
      <c r="T228" s="22">
        <v>3.4039999999999999</v>
      </c>
      <c r="U228" s="22">
        <f t="shared" si="302"/>
        <v>704.24800000000005</v>
      </c>
      <c r="V228" s="23"/>
      <c r="W228" s="22">
        <f t="shared" si="295"/>
        <v>-25.950000000000045</v>
      </c>
      <c r="X228" s="22">
        <f t="shared" si="296"/>
        <v>-0.89000000000000057</v>
      </c>
      <c r="Y228" s="22">
        <f t="shared" si="289"/>
        <v>8.7999999999997414E-2</v>
      </c>
      <c r="Z228" s="22">
        <f t="shared" si="297"/>
        <v>-26.751999999999953</v>
      </c>
      <c r="AA228" s="23"/>
      <c r="AB228" s="24">
        <f t="shared" si="303"/>
        <v>-4.0046296296296365E-2</v>
      </c>
      <c r="AC228" s="24">
        <f t="shared" si="303"/>
        <v>-1.5614035087719308E-2</v>
      </c>
      <c r="AD228" s="24">
        <f t="shared" si="303"/>
        <v>3.384615384615285E-3</v>
      </c>
      <c r="AE228" s="24">
        <f t="shared" si="303"/>
        <v>-3.6596443228454109E-2</v>
      </c>
      <c r="AF228" s="23"/>
      <c r="AG228" s="25">
        <f t="shared" si="299"/>
        <v>0.99863728873696844</v>
      </c>
      <c r="AH228" s="23"/>
      <c r="AI228" s="18" t="str">
        <f t="shared" si="300"/>
        <v>Pass</v>
      </c>
      <c r="AJ228" s="18" t="str">
        <f t="shared" si="301"/>
        <v>Pass</v>
      </c>
      <c r="AK228" s="18" t="str">
        <f t="shared" si="290"/>
        <v>Pass</v>
      </c>
      <c r="AL228" s="18" t="str">
        <f t="shared" si="291"/>
        <v>Pass</v>
      </c>
      <c r="AM228" s="18" t="str">
        <f t="shared" si="292"/>
        <v>No</v>
      </c>
      <c r="AN228" s="26"/>
      <c r="AO228" s="26"/>
    </row>
    <row r="229" spans="1:41" x14ac:dyDescent="0.2">
      <c r="A229" s="18">
        <v>50930</v>
      </c>
      <c r="B229" s="18">
        <v>52583</v>
      </c>
      <c r="C229" s="18"/>
      <c r="D229" s="19" t="s">
        <v>137</v>
      </c>
      <c r="E229" s="20" t="str">
        <f t="shared" si="293"/>
        <v>50930_52583_</v>
      </c>
      <c r="F229" s="21" t="s">
        <v>12</v>
      </c>
      <c r="G229" s="22">
        <v>767</v>
      </c>
      <c r="H229" s="22">
        <v>61</v>
      </c>
      <c r="I229" s="22">
        <v>17</v>
      </c>
      <c r="J229" s="22">
        <f t="shared" si="294"/>
        <v>845</v>
      </c>
      <c r="K229" s="48">
        <f t="shared" si="288"/>
        <v>1</v>
      </c>
      <c r="L229" s="22">
        <v>35.69</v>
      </c>
      <c r="M229" s="22">
        <v>91.82</v>
      </c>
      <c r="N229" s="22">
        <v>108.74</v>
      </c>
      <c r="O229" s="22">
        <v>0.64</v>
      </c>
      <c r="P229" s="22">
        <v>527.63</v>
      </c>
      <c r="Q229" s="22">
        <v>60.98</v>
      </c>
      <c r="R229" s="22">
        <v>11.384</v>
      </c>
      <c r="S229" s="22">
        <v>0</v>
      </c>
      <c r="T229" s="22">
        <v>5.4640000000000004</v>
      </c>
      <c r="U229" s="22">
        <f t="shared" si="302"/>
        <v>842.34800000000007</v>
      </c>
      <c r="V229" s="23"/>
      <c r="W229" s="22">
        <f t="shared" si="295"/>
        <v>-2.4800000000000182</v>
      </c>
      <c r="X229" s="22">
        <f t="shared" si="296"/>
        <v>-2.0000000000003126E-2</v>
      </c>
      <c r="Y229" s="22">
        <f t="shared" si="289"/>
        <v>-0.15200000000000102</v>
      </c>
      <c r="Z229" s="22">
        <f t="shared" si="297"/>
        <v>-2.65199999999993</v>
      </c>
      <c r="AA229" s="23"/>
      <c r="AB229" s="24">
        <f t="shared" si="303"/>
        <v>-3.2333767926988502E-3</v>
      </c>
      <c r="AC229" s="24">
        <f t="shared" si="303"/>
        <v>-3.2786885245906762E-4</v>
      </c>
      <c r="AD229" s="24">
        <f t="shared" si="303"/>
        <v>-8.9411764705882961E-3</v>
      </c>
      <c r="AE229" s="24">
        <f t="shared" si="303"/>
        <v>-3.1384615384614555E-3</v>
      </c>
      <c r="AF229" s="23"/>
      <c r="AG229" s="25">
        <f t="shared" si="299"/>
        <v>9.1303239534575226E-2</v>
      </c>
      <c r="AH229" s="23"/>
      <c r="AI229" s="18" t="str">
        <f t="shared" si="300"/>
        <v>Pass</v>
      </c>
      <c r="AJ229" s="18" t="str">
        <f t="shared" si="301"/>
        <v>Pass</v>
      </c>
      <c r="AK229" s="18" t="str">
        <f t="shared" si="290"/>
        <v>Pass</v>
      </c>
      <c r="AL229" s="18" t="str">
        <f t="shared" si="291"/>
        <v>Pass</v>
      </c>
      <c r="AM229" s="18" t="str">
        <f t="shared" si="292"/>
        <v>No</v>
      </c>
      <c r="AN229" s="26"/>
      <c r="AO229" s="26"/>
    </row>
    <row r="230" spans="1:41" x14ac:dyDescent="0.2">
      <c r="A230" s="18">
        <v>52561</v>
      </c>
      <c r="B230" s="18">
        <v>50577</v>
      </c>
      <c r="C230" s="18"/>
      <c r="D230" s="19" t="s">
        <v>138</v>
      </c>
      <c r="E230" s="20" t="str">
        <f t="shared" si="293"/>
        <v>52561_50577_</v>
      </c>
      <c r="F230" s="21" t="s">
        <v>12</v>
      </c>
      <c r="G230" s="22">
        <v>319</v>
      </c>
      <c r="H230" s="22">
        <v>33</v>
      </c>
      <c r="I230" s="22">
        <v>15</v>
      </c>
      <c r="J230" s="22">
        <f t="shared" si="294"/>
        <v>367</v>
      </c>
      <c r="K230" s="48">
        <f t="shared" si="288"/>
        <v>1</v>
      </c>
      <c r="L230" s="22">
        <v>16.28</v>
      </c>
      <c r="M230" s="22">
        <v>48.25</v>
      </c>
      <c r="N230" s="22">
        <v>34.369999999999997</v>
      </c>
      <c r="O230" s="22">
        <v>0.36</v>
      </c>
      <c r="P230" s="22">
        <v>224.25</v>
      </c>
      <c r="Q230" s="22">
        <v>33.96</v>
      </c>
      <c r="R230" s="22">
        <v>17.612000000000002</v>
      </c>
      <c r="S230" s="22">
        <v>1.2E-2</v>
      </c>
      <c r="T230" s="22">
        <v>0.80800000000000005</v>
      </c>
      <c r="U230" s="22">
        <f t="shared" si="302"/>
        <v>375.90199999999999</v>
      </c>
      <c r="V230" s="23"/>
      <c r="W230" s="22">
        <f t="shared" si="295"/>
        <v>4.5099999999999909</v>
      </c>
      <c r="X230" s="22">
        <f t="shared" si="296"/>
        <v>0.96000000000000085</v>
      </c>
      <c r="Y230" s="22">
        <f t="shared" si="289"/>
        <v>3.4320000000000022</v>
      </c>
      <c r="Z230" s="22">
        <f t="shared" si="297"/>
        <v>8.9019999999999868</v>
      </c>
      <c r="AA230" s="23"/>
      <c r="AB230" s="24">
        <f t="shared" si="303"/>
        <v>1.413793103448273E-2</v>
      </c>
      <c r="AC230" s="24">
        <f t="shared" si="303"/>
        <v>2.9090909090909115E-2</v>
      </c>
      <c r="AD230" s="24">
        <f t="shared" si="303"/>
        <v>0.22880000000000014</v>
      </c>
      <c r="AE230" s="24">
        <f t="shared" si="303"/>
        <v>2.4256130790190698E-2</v>
      </c>
      <c r="AF230" s="23"/>
      <c r="AG230" s="25">
        <f t="shared" si="299"/>
        <v>0.46188815392545168</v>
      </c>
      <c r="AH230" s="23"/>
      <c r="AI230" s="18" t="str">
        <f t="shared" si="300"/>
        <v>Pass</v>
      </c>
      <c r="AJ230" s="18" t="str">
        <f t="shared" si="301"/>
        <v>Pass</v>
      </c>
      <c r="AK230" s="18" t="str">
        <f t="shared" si="290"/>
        <v>Pass</v>
      </c>
      <c r="AL230" s="18" t="str">
        <f t="shared" si="291"/>
        <v>Pass</v>
      </c>
      <c r="AM230" s="18" t="str">
        <f t="shared" si="292"/>
        <v>No</v>
      </c>
      <c r="AN230" s="26"/>
      <c r="AO230" s="26"/>
    </row>
    <row r="231" spans="1:41" x14ac:dyDescent="0.2">
      <c r="A231" s="18">
        <v>50577</v>
      </c>
      <c r="B231" s="18">
        <v>52561</v>
      </c>
      <c r="C231" s="18"/>
      <c r="D231" s="19" t="s">
        <v>139</v>
      </c>
      <c r="E231" s="20" t="str">
        <f t="shared" si="293"/>
        <v>50577_52561_</v>
      </c>
      <c r="F231" s="21" t="s">
        <v>12</v>
      </c>
      <c r="G231" s="22">
        <v>384</v>
      </c>
      <c r="H231" s="22">
        <v>42</v>
      </c>
      <c r="I231" s="22">
        <v>13</v>
      </c>
      <c r="J231" s="22">
        <f t="shared" si="294"/>
        <v>439</v>
      </c>
      <c r="K231" s="48">
        <f t="shared" si="288"/>
        <v>1</v>
      </c>
      <c r="L231" s="22">
        <v>20.09</v>
      </c>
      <c r="M231" s="22">
        <v>58.1</v>
      </c>
      <c r="N231" s="22">
        <v>40.159999999999997</v>
      </c>
      <c r="O231" s="22">
        <v>0.26</v>
      </c>
      <c r="P231" s="22">
        <v>261.23</v>
      </c>
      <c r="Q231" s="22">
        <v>42.25</v>
      </c>
      <c r="R231" s="22">
        <v>16.936</v>
      </c>
      <c r="S231" s="22">
        <v>1.2E-2</v>
      </c>
      <c r="T231" s="22">
        <v>2.1680000000000001</v>
      </c>
      <c r="U231" s="22">
        <f t="shared" si="302"/>
        <v>441.20600000000002</v>
      </c>
      <c r="V231" s="23"/>
      <c r="W231" s="22">
        <f t="shared" si="295"/>
        <v>-4.1599999999999682</v>
      </c>
      <c r="X231" s="22">
        <f t="shared" si="296"/>
        <v>0.25</v>
      </c>
      <c r="Y231" s="22">
        <f t="shared" si="289"/>
        <v>6.1159999999999997</v>
      </c>
      <c r="Z231" s="22">
        <f t="shared" si="297"/>
        <v>2.2060000000000173</v>
      </c>
      <c r="AA231" s="23"/>
      <c r="AB231" s="24">
        <f t="shared" si="303"/>
        <v>-1.083333333333325E-2</v>
      </c>
      <c r="AC231" s="24">
        <f t="shared" si="303"/>
        <v>5.9523809523809521E-3</v>
      </c>
      <c r="AD231" s="24">
        <f t="shared" si="303"/>
        <v>0.47046153846153843</v>
      </c>
      <c r="AE231" s="24">
        <f t="shared" si="303"/>
        <v>5.0250569476082401E-3</v>
      </c>
      <c r="AF231" s="23"/>
      <c r="AG231" s="25">
        <f t="shared" si="299"/>
        <v>0.10515461644411622</v>
      </c>
      <c r="AH231" s="23"/>
      <c r="AI231" s="18" t="str">
        <f t="shared" si="300"/>
        <v>Pass</v>
      </c>
      <c r="AJ231" s="18" t="str">
        <f t="shared" si="301"/>
        <v>Pass</v>
      </c>
      <c r="AK231" s="18" t="str">
        <f t="shared" si="290"/>
        <v>Pass</v>
      </c>
      <c r="AL231" s="18" t="str">
        <f t="shared" si="291"/>
        <v>Pass</v>
      </c>
      <c r="AM231" s="18" t="str">
        <f t="shared" si="292"/>
        <v>No</v>
      </c>
      <c r="AN231" s="26"/>
      <c r="AO231" s="26"/>
    </row>
    <row r="232" spans="1:41" x14ac:dyDescent="0.2">
      <c r="A232" s="18">
        <v>52248</v>
      </c>
      <c r="B232" s="18">
        <v>52707</v>
      </c>
      <c r="C232" s="18"/>
      <c r="D232" s="19" t="s">
        <v>140</v>
      </c>
      <c r="E232" s="20" t="str">
        <f t="shared" si="293"/>
        <v>52248_52707_</v>
      </c>
      <c r="F232" s="21" t="s">
        <v>12</v>
      </c>
      <c r="G232" s="22">
        <v>533</v>
      </c>
      <c r="H232" s="22">
        <v>64</v>
      </c>
      <c r="I232" s="22">
        <v>21</v>
      </c>
      <c r="J232" s="22">
        <f t="shared" si="294"/>
        <v>618</v>
      </c>
      <c r="K232" s="48">
        <f t="shared" si="288"/>
        <v>1</v>
      </c>
      <c r="L232" s="22">
        <v>14.82</v>
      </c>
      <c r="M232" s="22">
        <v>75.989999999999995</v>
      </c>
      <c r="N232" s="22">
        <v>65.73</v>
      </c>
      <c r="O232" s="22">
        <v>0.53</v>
      </c>
      <c r="P232" s="22">
        <v>246.97</v>
      </c>
      <c r="Q232" s="22">
        <v>65.34</v>
      </c>
      <c r="R232" s="22">
        <v>20.908000000000001</v>
      </c>
      <c r="S232" s="22">
        <v>6.8000000000000005E-2</v>
      </c>
      <c r="T232" s="22">
        <v>1.54</v>
      </c>
      <c r="U232" s="22">
        <f t="shared" si="302"/>
        <v>491.89600000000002</v>
      </c>
      <c r="V232" s="23"/>
      <c r="W232" s="22">
        <f t="shared" si="295"/>
        <v>-128.95999999999998</v>
      </c>
      <c r="X232" s="22">
        <f t="shared" si="296"/>
        <v>1.3400000000000034</v>
      </c>
      <c r="Y232" s="22">
        <f t="shared" si="289"/>
        <v>1.5160000000000018</v>
      </c>
      <c r="Z232" s="22">
        <f t="shared" si="297"/>
        <v>-126.10399999999998</v>
      </c>
      <c r="AA232" s="23"/>
      <c r="AB232" s="24">
        <f t="shared" si="303"/>
        <v>-0.24195121951219509</v>
      </c>
      <c r="AC232" s="24">
        <f t="shared" si="303"/>
        <v>2.0937500000000053E-2</v>
      </c>
      <c r="AD232" s="24">
        <f t="shared" si="303"/>
        <v>7.2190476190476277E-2</v>
      </c>
      <c r="AE232" s="24">
        <f t="shared" si="303"/>
        <v>-0.20405177993527507</v>
      </c>
      <c r="AF232" s="23"/>
      <c r="AG232" s="25">
        <f t="shared" si="299"/>
        <v>5.3530674700728831</v>
      </c>
      <c r="AH232" s="23"/>
      <c r="AI232" s="18" t="str">
        <f t="shared" si="300"/>
        <v>Fail</v>
      </c>
      <c r="AJ232" s="18" t="str">
        <f t="shared" si="301"/>
        <v>Fail</v>
      </c>
      <c r="AK232" s="18" t="str">
        <f t="shared" si="290"/>
        <v>Pass</v>
      </c>
      <c r="AL232" s="18" t="str">
        <f t="shared" si="291"/>
        <v>Pass</v>
      </c>
      <c r="AM232" s="18" t="str">
        <f t="shared" si="292"/>
        <v>No</v>
      </c>
      <c r="AN232" s="26"/>
      <c r="AO232" s="26"/>
    </row>
    <row r="233" spans="1:41" x14ac:dyDescent="0.2">
      <c r="A233" s="18">
        <v>52707</v>
      </c>
      <c r="B233" s="18">
        <v>52248</v>
      </c>
      <c r="C233" s="18"/>
      <c r="D233" s="19" t="s">
        <v>141</v>
      </c>
      <c r="E233" s="20" t="str">
        <f t="shared" si="293"/>
        <v>52707_52248_</v>
      </c>
      <c r="F233" s="21" t="s">
        <v>12</v>
      </c>
      <c r="G233" s="22">
        <v>658</v>
      </c>
      <c r="H233" s="22">
        <v>74</v>
      </c>
      <c r="I233" s="22">
        <v>20</v>
      </c>
      <c r="J233" s="22">
        <f t="shared" si="294"/>
        <v>752</v>
      </c>
      <c r="K233" s="48">
        <f t="shared" si="288"/>
        <v>1</v>
      </c>
      <c r="L233" s="22">
        <v>21.76</v>
      </c>
      <c r="M233" s="22">
        <v>142.04</v>
      </c>
      <c r="N233" s="22">
        <v>142.56</v>
      </c>
      <c r="O233" s="22">
        <v>2.86</v>
      </c>
      <c r="P233" s="22">
        <v>380.93</v>
      </c>
      <c r="Q233" s="22">
        <v>77.08</v>
      </c>
      <c r="R233" s="22">
        <v>26.356000000000002</v>
      </c>
      <c r="S233" s="22">
        <v>6.8000000000000005E-2</v>
      </c>
      <c r="T233" s="22">
        <v>2.5760000000000001</v>
      </c>
      <c r="U233" s="22">
        <f t="shared" si="302"/>
        <v>796.23000000000013</v>
      </c>
      <c r="V233" s="23"/>
      <c r="W233" s="22">
        <f t="shared" si="295"/>
        <v>32.150000000000091</v>
      </c>
      <c r="X233" s="22">
        <f t="shared" si="296"/>
        <v>3.0799999999999983</v>
      </c>
      <c r="Y233" s="22">
        <f t="shared" si="289"/>
        <v>9.0000000000000036</v>
      </c>
      <c r="Z233" s="22">
        <f t="shared" si="297"/>
        <v>44.230000000000132</v>
      </c>
      <c r="AA233" s="23"/>
      <c r="AB233" s="24">
        <f t="shared" ref="AB233:AE277" si="304">W233/G233</f>
        <v>4.8860182370820807E-2</v>
      </c>
      <c r="AC233" s="24">
        <f t="shared" si="304"/>
        <v>4.1621621621621599E-2</v>
      </c>
      <c r="AD233" s="24">
        <f t="shared" si="304"/>
        <v>0.45000000000000018</v>
      </c>
      <c r="AE233" s="24">
        <f t="shared" si="304"/>
        <v>5.88164893617023E-2</v>
      </c>
      <c r="AF233" s="23"/>
      <c r="AG233" s="25">
        <f t="shared" si="299"/>
        <v>1.5896964263796713</v>
      </c>
      <c r="AH233" s="23"/>
      <c r="AI233" s="18" t="str">
        <f t="shared" si="300"/>
        <v>Pass</v>
      </c>
      <c r="AJ233" s="18" t="str">
        <f t="shared" si="301"/>
        <v>Pass</v>
      </c>
      <c r="AK233" s="18" t="str">
        <f t="shared" si="290"/>
        <v>Pass</v>
      </c>
      <c r="AL233" s="18" t="str">
        <f t="shared" si="291"/>
        <v>Pass</v>
      </c>
      <c r="AM233" s="18" t="str">
        <f t="shared" si="292"/>
        <v>No</v>
      </c>
      <c r="AN233" s="26"/>
      <c r="AO233" s="26"/>
    </row>
    <row r="234" spans="1:41" x14ac:dyDescent="0.2">
      <c r="A234" s="18">
        <v>52704</v>
      </c>
      <c r="B234" s="18">
        <v>52683</v>
      </c>
      <c r="C234" s="18"/>
      <c r="D234" s="19" t="s">
        <v>142</v>
      </c>
      <c r="E234" s="20" t="str">
        <f t="shared" si="293"/>
        <v>52704_52683_</v>
      </c>
      <c r="F234" s="21" t="s">
        <v>12</v>
      </c>
      <c r="G234" s="22">
        <v>526</v>
      </c>
      <c r="H234" s="22">
        <v>32</v>
      </c>
      <c r="I234" s="22">
        <v>28</v>
      </c>
      <c r="J234" s="22">
        <f t="shared" si="294"/>
        <v>586</v>
      </c>
      <c r="K234" s="48">
        <f t="shared" si="288"/>
        <v>1</v>
      </c>
      <c r="L234" s="22">
        <v>16.39</v>
      </c>
      <c r="M234" s="22">
        <v>101.37</v>
      </c>
      <c r="N234" s="22">
        <v>50.04</v>
      </c>
      <c r="O234" s="22">
        <v>0.77</v>
      </c>
      <c r="P234" s="22">
        <v>274.87</v>
      </c>
      <c r="Q234" s="22">
        <v>32.25</v>
      </c>
      <c r="R234" s="22">
        <v>27.956</v>
      </c>
      <c r="S234" s="22">
        <v>0.10800000000000001</v>
      </c>
      <c r="T234" s="22">
        <v>0.4</v>
      </c>
      <c r="U234" s="22">
        <f t="shared" si="302"/>
        <v>504.15400000000005</v>
      </c>
      <c r="V234" s="23"/>
      <c r="W234" s="22">
        <f t="shared" si="295"/>
        <v>-82.559999999999945</v>
      </c>
      <c r="X234" s="22">
        <f t="shared" si="296"/>
        <v>0.25</v>
      </c>
      <c r="Y234" s="22">
        <f t="shared" si="289"/>
        <v>0.46399999999999864</v>
      </c>
      <c r="Z234" s="22">
        <f t="shared" si="297"/>
        <v>-81.845999999999947</v>
      </c>
      <c r="AA234" s="23"/>
      <c r="AB234" s="24">
        <f t="shared" si="304"/>
        <v>-0.15695817490494285</v>
      </c>
      <c r="AC234" s="24">
        <f t="shared" si="304"/>
        <v>7.8125E-3</v>
      </c>
      <c r="AD234" s="24">
        <f t="shared" si="304"/>
        <v>1.6571428571428522E-2</v>
      </c>
      <c r="AE234" s="24">
        <f t="shared" si="304"/>
        <v>-0.13966894197952209</v>
      </c>
      <c r="AF234" s="23"/>
      <c r="AG234" s="25">
        <f t="shared" si="299"/>
        <v>3.5056498090978172</v>
      </c>
      <c r="AH234" s="23"/>
      <c r="AI234" s="18" t="str">
        <f t="shared" si="300"/>
        <v>Pass</v>
      </c>
      <c r="AJ234" s="18" t="str">
        <f t="shared" si="301"/>
        <v>Pass</v>
      </c>
      <c r="AK234" s="18" t="str">
        <f t="shared" si="290"/>
        <v>Pass</v>
      </c>
      <c r="AL234" s="18" t="str">
        <f t="shared" si="291"/>
        <v>Pass</v>
      </c>
      <c r="AM234" s="18" t="str">
        <f t="shared" si="292"/>
        <v>No</v>
      </c>
      <c r="AN234" s="26"/>
      <c r="AO234" s="26"/>
    </row>
    <row r="235" spans="1:41" x14ac:dyDescent="0.2">
      <c r="A235" s="18">
        <v>52683</v>
      </c>
      <c r="B235" s="18">
        <v>52704</v>
      </c>
      <c r="C235" s="18"/>
      <c r="D235" s="19" t="s">
        <v>143</v>
      </c>
      <c r="E235" s="20" t="str">
        <f t="shared" si="293"/>
        <v>52683_52704_</v>
      </c>
      <c r="F235" s="21" t="s">
        <v>12</v>
      </c>
      <c r="G235" s="22">
        <v>632</v>
      </c>
      <c r="H235" s="22">
        <v>81</v>
      </c>
      <c r="I235" s="22">
        <v>33</v>
      </c>
      <c r="J235" s="22">
        <f t="shared" si="294"/>
        <v>746</v>
      </c>
      <c r="K235" s="48">
        <f t="shared" si="288"/>
        <v>1</v>
      </c>
      <c r="L235" s="22">
        <v>17.59</v>
      </c>
      <c r="M235" s="22">
        <v>131.44</v>
      </c>
      <c r="N235" s="22">
        <v>76.86</v>
      </c>
      <c r="O235" s="22">
        <v>2.88</v>
      </c>
      <c r="P235" s="22">
        <v>297.67</v>
      </c>
      <c r="Q235" s="22">
        <v>81.77</v>
      </c>
      <c r="R235" s="22">
        <v>25.404</v>
      </c>
      <c r="S235" s="22">
        <v>6.8000000000000005E-2</v>
      </c>
      <c r="T235" s="22">
        <v>0.9880000000000001</v>
      </c>
      <c r="U235" s="22">
        <f t="shared" si="302"/>
        <v>634.67000000000007</v>
      </c>
      <c r="V235" s="23"/>
      <c r="W235" s="22">
        <f t="shared" si="295"/>
        <v>-105.55999999999995</v>
      </c>
      <c r="X235" s="22">
        <f t="shared" si="296"/>
        <v>0.76999999999999602</v>
      </c>
      <c r="Y235" s="22">
        <f t="shared" si="289"/>
        <v>-6.5399999999999991</v>
      </c>
      <c r="Z235" s="22">
        <f t="shared" si="297"/>
        <v>-111.32999999999993</v>
      </c>
      <c r="AA235" s="23"/>
      <c r="AB235" s="24">
        <f t="shared" si="304"/>
        <v>-0.16702531645569613</v>
      </c>
      <c r="AC235" s="24">
        <f t="shared" si="304"/>
        <v>9.5061728395061246E-3</v>
      </c>
      <c r="AD235" s="24">
        <f t="shared" si="304"/>
        <v>-0.19818181818181815</v>
      </c>
      <c r="AE235" s="24">
        <f t="shared" si="304"/>
        <v>-0.14923592493297577</v>
      </c>
      <c r="AF235" s="23"/>
      <c r="AG235" s="25">
        <f t="shared" si="299"/>
        <v>4.2372321879774191</v>
      </c>
      <c r="AH235" s="23"/>
      <c r="AI235" s="18" t="str">
        <f t="shared" si="300"/>
        <v>Pass</v>
      </c>
      <c r="AJ235" s="18" t="str">
        <f t="shared" si="301"/>
        <v>Pass</v>
      </c>
      <c r="AK235" s="18" t="str">
        <f t="shared" si="290"/>
        <v>Pass</v>
      </c>
      <c r="AL235" s="18" t="str">
        <f t="shared" si="291"/>
        <v>Pass</v>
      </c>
      <c r="AM235" s="18" t="str">
        <f t="shared" si="292"/>
        <v>No</v>
      </c>
      <c r="AN235" s="26"/>
      <c r="AO235" s="26"/>
    </row>
    <row r="236" spans="1:41" x14ac:dyDescent="0.2">
      <c r="A236" s="18">
        <v>50507</v>
      </c>
      <c r="B236" s="18">
        <v>50835</v>
      </c>
      <c r="C236" s="18"/>
      <c r="D236" s="19" t="s">
        <v>144</v>
      </c>
      <c r="E236" s="20" t="str">
        <f t="shared" si="293"/>
        <v>50507_50835_</v>
      </c>
      <c r="F236" s="21" t="s">
        <v>12</v>
      </c>
      <c r="G236" s="22">
        <v>111</v>
      </c>
      <c r="H236" s="22">
        <v>15</v>
      </c>
      <c r="I236" s="22">
        <v>2</v>
      </c>
      <c r="J236" s="22">
        <f t="shared" si="294"/>
        <v>128</v>
      </c>
      <c r="K236" s="48">
        <f t="shared" si="288"/>
        <v>1</v>
      </c>
      <c r="L236" s="22">
        <v>7.0000000000000007E-2</v>
      </c>
      <c r="M236" s="22">
        <v>0.28000000000000003</v>
      </c>
      <c r="N236" s="22">
        <v>0.28999999999999998</v>
      </c>
      <c r="O236" s="22">
        <v>0</v>
      </c>
      <c r="P236" s="22">
        <v>0.73</v>
      </c>
      <c r="Q236" s="22">
        <v>0</v>
      </c>
      <c r="R236" s="22">
        <v>2</v>
      </c>
      <c r="S236" s="22">
        <v>0</v>
      </c>
      <c r="T236" s="22">
        <v>0</v>
      </c>
      <c r="U236" s="22">
        <f t="shared" si="302"/>
        <v>3.37</v>
      </c>
      <c r="V236" s="23"/>
      <c r="W236" s="22">
        <f t="shared" si="295"/>
        <v>-109.63</v>
      </c>
      <c r="X236" s="22">
        <f t="shared" si="296"/>
        <v>-15</v>
      </c>
      <c r="Y236" s="22">
        <f t="shared" si="289"/>
        <v>0</v>
      </c>
      <c r="Z236" s="22">
        <f t="shared" si="297"/>
        <v>-124.63</v>
      </c>
      <c r="AA236" s="23"/>
      <c r="AB236" s="24">
        <f t="shared" si="304"/>
        <v>-0.98765765765765756</v>
      </c>
      <c r="AC236" s="24">
        <f t="shared" si="304"/>
        <v>-1</v>
      </c>
      <c r="AD236" s="24">
        <f t="shared" si="304"/>
        <v>0</v>
      </c>
      <c r="AE236" s="24">
        <f t="shared" si="304"/>
        <v>-0.97367187499999996</v>
      </c>
      <c r="AF236" s="23"/>
      <c r="AG236" s="25">
        <f t="shared" si="299"/>
        <v>15.377633035590044</v>
      </c>
      <c r="AH236" s="23"/>
      <c r="AI236" s="18" t="str">
        <f t="shared" si="300"/>
        <v>Fail</v>
      </c>
      <c r="AJ236" s="18" t="str">
        <f t="shared" si="301"/>
        <v>Fail</v>
      </c>
      <c r="AK236" s="18" t="str">
        <f t="shared" si="290"/>
        <v>Fail</v>
      </c>
      <c r="AL236" s="18" t="str">
        <f t="shared" si="291"/>
        <v>Fail</v>
      </c>
      <c r="AM236" s="18" t="str">
        <f t="shared" si="292"/>
        <v>Yes</v>
      </c>
      <c r="AN236" s="26"/>
      <c r="AO236" s="26"/>
    </row>
    <row r="237" spans="1:41" x14ac:dyDescent="0.2">
      <c r="A237" s="18">
        <v>50835</v>
      </c>
      <c r="B237" s="18">
        <v>50507</v>
      </c>
      <c r="C237" s="18"/>
      <c r="D237" s="19" t="s">
        <v>145</v>
      </c>
      <c r="E237" s="20" t="str">
        <f t="shared" si="293"/>
        <v>50835_50507_</v>
      </c>
      <c r="F237" s="21" t="s">
        <v>12</v>
      </c>
      <c r="G237" s="22">
        <v>90</v>
      </c>
      <c r="H237" s="22">
        <v>13</v>
      </c>
      <c r="I237" s="22">
        <v>2</v>
      </c>
      <c r="J237" s="22">
        <f t="shared" si="294"/>
        <v>105</v>
      </c>
      <c r="K237" s="48">
        <f t="shared" si="288"/>
        <v>1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4.0000000000000001E-3</v>
      </c>
      <c r="S237" s="22">
        <v>0</v>
      </c>
      <c r="T237" s="22">
        <v>0</v>
      </c>
      <c r="U237" s="22">
        <f t="shared" si="302"/>
        <v>4.0000000000000001E-3</v>
      </c>
      <c r="V237" s="23"/>
      <c r="W237" s="22">
        <f t="shared" si="295"/>
        <v>-90</v>
      </c>
      <c r="X237" s="22">
        <f t="shared" si="296"/>
        <v>-13</v>
      </c>
      <c r="Y237" s="22">
        <f t="shared" si="289"/>
        <v>-1.996</v>
      </c>
      <c r="Z237" s="22">
        <f t="shared" si="297"/>
        <v>-104.996</v>
      </c>
      <c r="AA237" s="23"/>
      <c r="AB237" s="24">
        <f t="shared" si="304"/>
        <v>-1</v>
      </c>
      <c r="AC237" s="24">
        <f t="shared" si="304"/>
        <v>-1</v>
      </c>
      <c r="AD237" s="24">
        <f t="shared" si="304"/>
        <v>-0.998</v>
      </c>
      <c r="AE237" s="24">
        <f t="shared" si="304"/>
        <v>-0.99996190476190472</v>
      </c>
      <c r="AF237" s="23"/>
      <c r="AG237" s="25">
        <f t="shared" si="299"/>
        <v>14.490548685919425</v>
      </c>
      <c r="AH237" s="23"/>
      <c r="AI237" s="18" t="str">
        <f t="shared" si="300"/>
        <v>Fail</v>
      </c>
      <c r="AJ237" s="18" t="str">
        <f t="shared" si="301"/>
        <v>Fail</v>
      </c>
      <c r="AK237" s="18" t="str">
        <f t="shared" si="290"/>
        <v>Fail</v>
      </c>
      <c r="AL237" s="18" t="str">
        <f t="shared" si="291"/>
        <v>Fail</v>
      </c>
      <c r="AM237" s="18" t="str">
        <f t="shared" si="292"/>
        <v>Yes</v>
      </c>
      <c r="AN237" s="26"/>
      <c r="AO237" s="26"/>
    </row>
    <row r="238" spans="1:41" x14ac:dyDescent="0.2">
      <c r="A238" s="18">
        <v>52703</v>
      </c>
      <c r="B238" s="18">
        <v>52698</v>
      </c>
      <c r="C238" s="18"/>
      <c r="D238" s="19" t="s">
        <v>146</v>
      </c>
      <c r="E238" s="20" t="str">
        <f t="shared" si="293"/>
        <v>52703_52698_</v>
      </c>
      <c r="F238" s="21" t="s">
        <v>12</v>
      </c>
      <c r="G238" s="22">
        <v>427</v>
      </c>
      <c r="H238" s="22">
        <v>80</v>
      </c>
      <c r="I238" s="22">
        <v>11</v>
      </c>
      <c r="J238" s="22">
        <f t="shared" si="294"/>
        <v>518</v>
      </c>
      <c r="K238" s="48">
        <f t="shared" si="288"/>
        <v>1</v>
      </c>
      <c r="L238" s="22">
        <v>20.48</v>
      </c>
      <c r="M238" s="22">
        <v>77.58</v>
      </c>
      <c r="N238" s="22">
        <v>42.3</v>
      </c>
      <c r="O238" s="22">
        <v>0.46</v>
      </c>
      <c r="P238" s="22">
        <v>296.24</v>
      </c>
      <c r="Q238" s="22">
        <v>67.72</v>
      </c>
      <c r="R238" s="22">
        <v>13.391999999999999</v>
      </c>
      <c r="S238" s="22">
        <v>0</v>
      </c>
      <c r="T238" s="22">
        <v>0.77600000000000002</v>
      </c>
      <c r="U238" s="22">
        <f t="shared" si="302"/>
        <v>518.94800000000009</v>
      </c>
      <c r="V238" s="23"/>
      <c r="W238" s="22">
        <f t="shared" si="295"/>
        <v>10.060000000000059</v>
      </c>
      <c r="X238" s="22">
        <f t="shared" si="296"/>
        <v>-12.280000000000001</v>
      </c>
      <c r="Y238" s="22">
        <f t="shared" si="289"/>
        <v>3.1679999999999993</v>
      </c>
      <c r="Z238" s="22">
        <f t="shared" si="297"/>
        <v>0.94800000000009277</v>
      </c>
      <c r="AA238" s="23"/>
      <c r="AB238" s="24">
        <f t="shared" si="304"/>
        <v>2.3559718969555173E-2</v>
      </c>
      <c r="AC238" s="24">
        <f t="shared" si="304"/>
        <v>-0.15350000000000003</v>
      </c>
      <c r="AD238" s="24">
        <f t="shared" si="304"/>
        <v>0.28799999999999992</v>
      </c>
      <c r="AE238" s="24">
        <f t="shared" si="304"/>
        <v>1.8301158301160091E-3</v>
      </c>
      <c r="AF238" s="23"/>
      <c r="AG238" s="25">
        <f t="shared" si="299"/>
        <v>4.1633684424948386E-2</v>
      </c>
      <c r="AH238" s="23"/>
      <c r="AI238" s="18" t="str">
        <f t="shared" si="300"/>
        <v>Pass</v>
      </c>
      <c r="AJ238" s="18" t="str">
        <f t="shared" si="301"/>
        <v>Pass</v>
      </c>
      <c r="AK238" s="18" t="str">
        <f t="shared" si="290"/>
        <v>Pass</v>
      </c>
      <c r="AL238" s="18" t="str">
        <f t="shared" si="291"/>
        <v>Pass</v>
      </c>
      <c r="AM238" s="18" t="str">
        <f t="shared" si="292"/>
        <v>No</v>
      </c>
      <c r="AN238" s="26"/>
      <c r="AO238" s="26"/>
    </row>
    <row r="239" spans="1:41" x14ac:dyDescent="0.2">
      <c r="A239" s="18">
        <v>52698</v>
      </c>
      <c r="B239" s="18">
        <v>52703</v>
      </c>
      <c r="C239" s="18"/>
      <c r="D239" s="19" t="s">
        <v>147</v>
      </c>
      <c r="E239" s="20" t="str">
        <f t="shared" si="293"/>
        <v>52698_52703_</v>
      </c>
      <c r="F239" s="21" t="s">
        <v>12</v>
      </c>
      <c r="G239" s="22">
        <v>442</v>
      </c>
      <c r="H239" s="22">
        <v>54</v>
      </c>
      <c r="I239" s="22">
        <v>10</v>
      </c>
      <c r="J239" s="22">
        <f t="shared" si="294"/>
        <v>506</v>
      </c>
      <c r="K239" s="48">
        <f t="shared" si="288"/>
        <v>1</v>
      </c>
      <c r="L239" s="22">
        <v>17.34</v>
      </c>
      <c r="M239" s="22">
        <v>59.2</v>
      </c>
      <c r="N239" s="22">
        <v>46.96</v>
      </c>
      <c r="O239" s="22">
        <v>1.19</v>
      </c>
      <c r="P239" s="22">
        <v>256.3</v>
      </c>
      <c r="Q239" s="22">
        <v>47.74</v>
      </c>
      <c r="R239" s="22">
        <v>18.271999999999998</v>
      </c>
      <c r="S239" s="22">
        <v>0</v>
      </c>
      <c r="T239" s="22">
        <v>1.948</v>
      </c>
      <c r="U239" s="22">
        <f t="shared" si="302"/>
        <v>448.95</v>
      </c>
      <c r="V239" s="23"/>
      <c r="W239" s="22">
        <f t="shared" si="295"/>
        <v>-61.009999999999991</v>
      </c>
      <c r="X239" s="22">
        <f t="shared" si="296"/>
        <v>-6.259999999999998</v>
      </c>
      <c r="Y239" s="22">
        <f t="shared" si="289"/>
        <v>10.219999999999999</v>
      </c>
      <c r="Z239" s="22">
        <f t="shared" si="297"/>
        <v>-57.050000000000011</v>
      </c>
      <c r="AA239" s="23"/>
      <c r="AB239" s="24">
        <f t="shared" si="304"/>
        <v>-0.13803167420814477</v>
      </c>
      <c r="AC239" s="24">
        <f t="shared" si="304"/>
        <v>-0.11592592592592589</v>
      </c>
      <c r="AD239" s="24">
        <f t="shared" si="304"/>
        <v>1.0219999999999998</v>
      </c>
      <c r="AE239" s="24">
        <f t="shared" si="304"/>
        <v>-0.11274703557312256</v>
      </c>
      <c r="AF239" s="23"/>
      <c r="AG239" s="25">
        <f t="shared" si="299"/>
        <v>2.6108404344633969</v>
      </c>
      <c r="AH239" s="23"/>
      <c r="AI239" s="18" t="str">
        <f t="shared" si="300"/>
        <v>Pass</v>
      </c>
      <c r="AJ239" s="18" t="str">
        <f t="shared" si="301"/>
        <v>Pass</v>
      </c>
      <c r="AK239" s="18" t="str">
        <f t="shared" si="290"/>
        <v>Pass</v>
      </c>
      <c r="AL239" s="18" t="str">
        <f t="shared" si="291"/>
        <v>Pass</v>
      </c>
      <c r="AM239" s="18" t="str">
        <f t="shared" si="292"/>
        <v>No</v>
      </c>
      <c r="AN239" s="26"/>
      <c r="AO239" s="26"/>
    </row>
    <row r="240" spans="1:41" x14ac:dyDescent="0.2">
      <c r="A240" s="18">
        <v>50629</v>
      </c>
      <c r="B240" s="18">
        <v>50588</v>
      </c>
      <c r="C240" s="18"/>
      <c r="D240" s="19" t="s">
        <v>148</v>
      </c>
      <c r="E240" s="20" t="str">
        <f t="shared" si="293"/>
        <v>50629_50588_</v>
      </c>
      <c r="F240" s="21" t="s">
        <v>12</v>
      </c>
      <c r="G240" s="22">
        <v>365</v>
      </c>
      <c r="H240" s="22">
        <v>15</v>
      </c>
      <c r="I240" s="22">
        <v>15</v>
      </c>
      <c r="J240" s="22">
        <f t="shared" si="294"/>
        <v>395</v>
      </c>
      <c r="K240" s="48">
        <f t="shared" si="288"/>
        <v>1</v>
      </c>
      <c r="L240" s="22">
        <v>17.29</v>
      </c>
      <c r="M240" s="22">
        <v>49.75</v>
      </c>
      <c r="N240" s="22">
        <v>38.92</v>
      </c>
      <c r="O240" s="22">
        <v>0.94</v>
      </c>
      <c r="P240" s="22">
        <v>247.78</v>
      </c>
      <c r="Q240" s="22">
        <v>15.37</v>
      </c>
      <c r="R240" s="22">
        <v>15.116</v>
      </c>
      <c r="S240" s="22">
        <v>0</v>
      </c>
      <c r="T240" s="22">
        <v>9.6000000000000002E-2</v>
      </c>
      <c r="U240" s="22">
        <f t="shared" si="302"/>
        <v>385.262</v>
      </c>
      <c r="V240" s="23"/>
      <c r="W240" s="22">
        <f t="shared" si="295"/>
        <v>-10.319999999999993</v>
      </c>
      <c r="X240" s="22">
        <f t="shared" si="296"/>
        <v>0.36999999999999922</v>
      </c>
      <c r="Y240" s="22">
        <f t="shared" si="289"/>
        <v>0.21199999999999974</v>
      </c>
      <c r="Z240" s="22">
        <f t="shared" si="297"/>
        <v>-9.7379999999999995</v>
      </c>
      <c r="AA240" s="23"/>
      <c r="AB240" s="24">
        <f t="shared" si="304"/>
        <v>-2.8273972602739707E-2</v>
      </c>
      <c r="AC240" s="24">
        <f t="shared" si="304"/>
        <v>2.4666666666666615E-2</v>
      </c>
      <c r="AD240" s="24">
        <f t="shared" si="304"/>
        <v>1.4133333333333315E-2</v>
      </c>
      <c r="AE240" s="24">
        <f t="shared" si="304"/>
        <v>-2.4653164556962023E-2</v>
      </c>
      <c r="AF240" s="23"/>
      <c r="AG240" s="25">
        <f t="shared" si="299"/>
        <v>0.49302000270774327</v>
      </c>
      <c r="AH240" s="23"/>
      <c r="AI240" s="18" t="str">
        <f t="shared" si="300"/>
        <v>Pass</v>
      </c>
      <c r="AJ240" s="18" t="str">
        <f t="shared" si="301"/>
        <v>Pass</v>
      </c>
      <c r="AK240" s="18" t="str">
        <f t="shared" si="290"/>
        <v>Pass</v>
      </c>
      <c r="AL240" s="18" t="str">
        <f t="shared" si="291"/>
        <v>Pass</v>
      </c>
      <c r="AM240" s="18" t="str">
        <f t="shared" si="292"/>
        <v>No</v>
      </c>
      <c r="AN240" s="26"/>
      <c r="AO240" s="26"/>
    </row>
    <row r="241" spans="1:41" x14ac:dyDescent="0.2">
      <c r="A241" s="18">
        <v>50588</v>
      </c>
      <c r="B241" s="18">
        <v>50629</v>
      </c>
      <c r="C241" s="18"/>
      <c r="D241" s="19" t="s">
        <v>149</v>
      </c>
      <c r="E241" s="20" t="str">
        <f t="shared" si="293"/>
        <v>50588_50629_</v>
      </c>
      <c r="F241" s="21" t="s">
        <v>12</v>
      </c>
      <c r="G241" s="22">
        <v>347</v>
      </c>
      <c r="H241" s="22">
        <v>25</v>
      </c>
      <c r="I241" s="22">
        <v>11</v>
      </c>
      <c r="J241" s="22">
        <f t="shared" si="294"/>
        <v>383</v>
      </c>
      <c r="K241" s="48">
        <f t="shared" si="288"/>
        <v>1</v>
      </c>
      <c r="L241" s="22">
        <v>20.65</v>
      </c>
      <c r="M241" s="22">
        <v>42.33</v>
      </c>
      <c r="N241" s="22">
        <v>25.45</v>
      </c>
      <c r="O241" s="22">
        <v>0.32</v>
      </c>
      <c r="P241" s="22">
        <v>271.14</v>
      </c>
      <c r="Q241" s="22">
        <v>25.33</v>
      </c>
      <c r="R241" s="22">
        <v>11.156000000000001</v>
      </c>
      <c r="S241" s="22">
        <v>0</v>
      </c>
      <c r="T241" s="22">
        <v>8.7999999999999995E-2</v>
      </c>
      <c r="U241" s="22">
        <f t="shared" si="302"/>
        <v>396.464</v>
      </c>
      <c r="V241" s="23"/>
      <c r="W241" s="22">
        <f t="shared" si="295"/>
        <v>12.889999999999986</v>
      </c>
      <c r="X241" s="22">
        <f t="shared" si="296"/>
        <v>0.32999999999999829</v>
      </c>
      <c r="Y241" s="22">
        <f t="shared" si="289"/>
        <v>0.24399999999999977</v>
      </c>
      <c r="Z241" s="22">
        <f t="shared" si="297"/>
        <v>13.463999999999999</v>
      </c>
      <c r="AA241" s="23"/>
      <c r="AB241" s="24">
        <f t="shared" si="304"/>
        <v>3.7146974063400534E-2</v>
      </c>
      <c r="AC241" s="24">
        <f t="shared" si="304"/>
        <v>1.3199999999999932E-2</v>
      </c>
      <c r="AD241" s="24">
        <f t="shared" si="304"/>
        <v>2.218181818181816E-2</v>
      </c>
      <c r="AE241" s="24">
        <f t="shared" si="304"/>
        <v>3.5154046997389034E-2</v>
      </c>
      <c r="AF241" s="23"/>
      <c r="AG241" s="25">
        <f t="shared" si="299"/>
        <v>0.68201051400920065</v>
      </c>
      <c r="AH241" s="23"/>
      <c r="AI241" s="18" t="str">
        <f t="shared" si="300"/>
        <v>Pass</v>
      </c>
      <c r="AJ241" s="18" t="str">
        <f t="shared" si="301"/>
        <v>Pass</v>
      </c>
      <c r="AK241" s="18" t="str">
        <f t="shared" si="290"/>
        <v>Pass</v>
      </c>
      <c r="AL241" s="18" t="str">
        <f t="shared" si="291"/>
        <v>Pass</v>
      </c>
      <c r="AM241" s="18" t="str">
        <f t="shared" si="292"/>
        <v>No</v>
      </c>
      <c r="AN241" s="26"/>
      <c r="AO241" s="26"/>
    </row>
    <row r="242" spans="1:41" x14ac:dyDescent="0.2">
      <c r="A242" s="18">
        <v>51364</v>
      </c>
      <c r="B242" s="18">
        <v>50896</v>
      </c>
      <c r="C242" s="18"/>
      <c r="D242" s="19" t="s">
        <v>150</v>
      </c>
      <c r="E242" s="20" t="str">
        <f t="shared" si="293"/>
        <v>51364_50896_</v>
      </c>
      <c r="F242" s="21" t="s">
        <v>12</v>
      </c>
      <c r="G242" s="22">
        <v>21</v>
      </c>
      <c r="H242" s="22">
        <v>2</v>
      </c>
      <c r="I242" s="22">
        <v>0</v>
      </c>
      <c r="J242" s="22">
        <f t="shared" si="294"/>
        <v>23</v>
      </c>
      <c r="K242" s="48">
        <f t="shared" si="288"/>
        <v>1</v>
      </c>
      <c r="L242" s="22">
        <v>0.55000000000000004</v>
      </c>
      <c r="M242" s="22">
        <v>1.1000000000000001</v>
      </c>
      <c r="N242" s="22">
        <v>1.1299999999999999</v>
      </c>
      <c r="O242" s="22">
        <v>0.03</v>
      </c>
      <c r="P242" s="22">
        <v>9.4499999999999993</v>
      </c>
      <c r="Q242" s="22">
        <v>2</v>
      </c>
      <c r="R242" s="22">
        <v>3.2000000000000001E-2</v>
      </c>
      <c r="S242" s="22">
        <v>0</v>
      </c>
      <c r="T242" s="22">
        <v>1.2E-2</v>
      </c>
      <c r="U242" s="22">
        <f t="shared" si="302"/>
        <v>14.304</v>
      </c>
      <c r="V242" s="23"/>
      <c r="W242" s="22">
        <f t="shared" si="295"/>
        <v>-8.74</v>
      </c>
      <c r="X242" s="22">
        <f t="shared" si="296"/>
        <v>0</v>
      </c>
      <c r="Y242" s="22">
        <f t="shared" si="289"/>
        <v>4.3999999999999997E-2</v>
      </c>
      <c r="Z242" s="22">
        <f t="shared" si="297"/>
        <v>-8.6959999999999997</v>
      </c>
      <c r="AA242" s="23"/>
      <c r="AB242" s="24">
        <f t="shared" si="304"/>
        <v>-0.41619047619047622</v>
      </c>
      <c r="AC242" s="24">
        <f t="shared" si="304"/>
        <v>0</v>
      </c>
      <c r="AD242" s="24" t="e">
        <f t="shared" si="304"/>
        <v>#DIV/0!</v>
      </c>
      <c r="AE242" s="24">
        <f t="shared" si="304"/>
        <v>-0.37808695652173913</v>
      </c>
      <c r="AF242" s="23"/>
      <c r="AG242" s="25">
        <f t="shared" si="299"/>
        <v>2.0135240796639757</v>
      </c>
      <c r="AH242" s="23"/>
      <c r="AI242" s="18" t="str">
        <f t="shared" si="300"/>
        <v>Pass</v>
      </c>
      <c r="AJ242" s="18" t="str">
        <f t="shared" si="301"/>
        <v>Pass</v>
      </c>
      <c r="AK242" s="18" t="str">
        <f t="shared" si="290"/>
        <v>Pass</v>
      </c>
      <c r="AL242" s="18" t="str">
        <f t="shared" si="291"/>
        <v>Pass</v>
      </c>
      <c r="AM242" s="18" t="str">
        <f t="shared" si="292"/>
        <v>No</v>
      </c>
      <c r="AN242" s="26"/>
      <c r="AO242" s="26"/>
    </row>
    <row r="243" spans="1:41" x14ac:dyDescent="0.2">
      <c r="A243" s="18">
        <v>50896</v>
      </c>
      <c r="B243" s="18">
        <v>51364</v>
      </c>
      <c r="C243" s="18"/>
      <c r="D243" s="19" t="s">
        <v>151</v>
      </c>
      <c r="E243" s="20" t="str">
        <f t="shared" si="293"/>
        <v>50896_51364_</v>
      </c>
      <c r="F243" s="21" t="s">
        <v>12</v>
      </c>
      <c r="G243" s="22">
        <v>29</v>
      </c>
      <c r="H243" s="22">
        <v>2</v>
      </c>
      <c r="I243" s="22">
        <v>0</v>
      </c>
      <c r="J243" s="22">
        <f t="shared" si="294"/>
        <v>31</v>
      </c>
      <c r="K243" s="48">
        <f t="shared" si="288"/>
        <v>1</v>
      </c>
      <c r="L243" s="22">
        <v>0.32</v>
      </c>
      <c r="M243" s="22">
        <v>0.28000000000000003</v>
      </c>
      <c r="N243" s="22">
        <v>1.6</v>
      </c>
      <c r="O243" s="22">
        <v>0.01</v>
      </c>
      <c r="P243" s="22">
        <v>6.02</v>
      </c>
      <c r="Q243" s="22">
        <v>2</v>
      </c>
      <c r="R243" s="22">
        <v>3.2000000000000001E-2</v>
      </c>
      <c r="S243" s="22">
        <v>0</v>
      </c>
      <c r="T243" s="22">
        <v>1.6E-2</v>
      </c>
      <c r="U243" s="22">
        <f t="shared" si="302"/>
        <v>10.278</v>
      </c>
      <c r="V243" s="23"/>
      <c r="W243" s="22">
        <f t="shared" si="295"/>
        <v>-20.77</v>
      </c>
      <c r="X243" s="22">
        <f t="shared" si="296"/>
        <v>0</v>
      </c>
      <c r="Y243" s="22">
        <f t="shared" si="289"/>
        <v>4.8000000000000001E-2</v>
      </c>
      <c r="Z243" s="22">
        <f t="shared" si="297"/>
        <v>-20.722000000000001</v>
      </c>
      <c r="AA243" s="23"/>
      <c r="AB243" s="24">
        <f t="shared" si="304"/>
        <v>-0.71620689655172409</v>
      </c>
      <c r="AC243" s="24">
        <f t="shared" si="304"/>
        <v>0</v>
      </c>
      <c r="AD243" s="24" t="e">
        <f t="shared" si="304"/>
        <v>#DIV/0!</v>
      </c>
      <c r="AE243" s="24">
        <f t="shared" si="304"/>
        <v>-0.66845161290322586</v>
      </c>
      <c r="AF243" s="23"/>
      <c r="AG243" s="25">
        <f t="shared" si="299"/>
        <v>4.5612864178378043</v>
      </c>
      <c r="AH243" s="23"/>
      <c r="AI243" s="18" t="str">
        <f t="shared" si="300"/>
        <v>Pass</v>
      </c>
      <c r="AJ243" s="18" t="str">
        <f t="shared" si="301"/>
        <v>Pass</v>
      </c>
      <c r="AK243" s="18" t="str">
        <f t="shared" si="290"/>
        <v>Pass</v>
      </c>
      <c r="AL243" s="18" t="str">
        <f t="shared" si="291"/>
        <v>Pass</v>
      </c>
      <c r="AM243" s="18" t="str">
        <f t="shared" si="292"/>
        <v>No</v>
      </c>
      <c r="AN243" s="26"/>
      <c r="AO243" s="26"/>
    </row>
    <row r="244" spans="1:41" x14ac:dyDescent="0.2">
      <c r="A244" s="18">
        <v>50896</v>
      </c>
      <c r="B244" s="18">
        <v>52613</v>
      </c>
      <c r="C244" s="18"/>
      <c r="D244" s="19" t="s">
        <v>152</v>
      </c>
      <c r="E244" s="20" t="str">
        <f t="shared" si="293"/>
        <v>50896_52613_</v>
      </c>
      <c r="F244" s="21" t="s">
        <v>12</v>
      </c>
      <c r="G244" s="22">
        <v>161</v>
      </c>
      <c r="H244" s="22">
        <v>18</v>
      </c>
      <c r="I244" s="22">
        <v>2</v>
      </c>
      <c r="J244" s="22">
        <f t="shared" si="294"/>
        <v>181</v>
      </c>
      <c r="K244" s="48">
        <f t="shared" si="288"/>
        <v>1</v>
      </c>
      <c r="L244" s="22">
        <v>6.44</v>
      </c>
      <c r="M244" s="22">
        <v>27.57</v>
      </c>
      <c r="N244" s="22">
        <v>15.58</v>
      </c>
      <c r="O244" s="22">
        <v>0.33</v>
      </c>
      <c r="P244" s="22">
        <v>110.9</v>
      </c>
      <c r="Q244" s="22">
        <v>16.84</v>
      </c>
      <c r="R244" s="22">
        <v>2</v>
      </c>
      <c r="S244" s="22">
        <v>0</v>
      </c>
      <c r="T244" s="22">
        <v>0</v>
      </c>
      <c r="U244" s="22">
        <f t="shared" si="302"/>
        <v>179.66</v>
      </c>
      <c r="V244" s="23"/>
      <c r="W244" s="22">
        <f t="shared" si="295"/>
        <v>-0.18000000000000682</v>
      </c>
      <c r="X244" s="22">
        <f t="shared" si="296"/>
        <v>-1.1600000000000001</v>
      </c>
      <c r="Y244" s="22">
        <f t="shared" si="289"/>
        <v>0</v>
      </c>
      <c r="Z244" s="22">
        <f t="shared" si="297"/>
        <v>-1.3400000000000034</v>
      </c>
      <c r="AA244" s="23"/>
      <c r="AB244" s="24">
        <f t="shared" si="304"/>
        <v>-1.1180124223602909E-3</v>
      </c>
      <c r="AC244" s="24">
        <f t="shared" si="304"/>
        <v>-6.4444444444444457E-2</v>
      </c>
      <c r="AD244" s="24">
        <f t="shared" si="304"/>
        <v>0</v>
      </c>
      <c r="AE244" s="24">
        <f t="shared" si="304"/>
        <v>-7.4033149171270907E-3</v>
      </c>
      <c r="AF244" s="23"/>
      <c r="AG244" s="25">
        <f t="shared" si="299"/>
        <v>9.978627412941346E-2</v>
      </c>
      <c r="AH244" s="23"/>
      <c r="AI244" s="18" t="str">
        <f t="shared" si="300"/>
        <v>Pass</v>
      </c>
      <c r="AJ244" s="18" t="str">
        <f t="shared" si="301"/>
        <v>Pass</v>
      </c>
      <c r="AK244" s="18" t="str">
        <f t="shared" si="290"/>
        <v>Pass</v>
      </c>
      <c r="AL244" s="18" t="str">
        <f t="shared" si="291"/>
        <v>Pass</v>
      </c>
      <c r="AM244" s="18" t="str">
        <f t="shared" si="292"/>
        <v>No</v>
      </c>
      <c r="AN244" s="26"/>
      <c r="AO244" s="26"/>
    </row>
    <row r="245" spans="1:41" x14ac:dyDescent="0.2">
      <c r="A245" s="18">
        <v>52613</v>
      </c>
      <c r="B245" s="18">
        <v>50896</v>
      </c>
      <c r="C245" s="18"/>
      <c r="D245" s="19" t="s">
        <v>153</v>
      </c>
      <c r="E245" s="20" t="str">
        <f t="shared" si="293"/>
        <v>52613_50896_</v>
      </c>
      <c r="F245" s="21" t="s">
        <v>12</v>
      </c>
      <c r="G245" s="22">
        <v>117</v>
      </c>
      <c r="H245" s="22">
        <v>19</v>
      </c>
      <c r="I245" s="22">
        <v>7</v>
      </c>
      <c r="J245" s="22">
        <f t="shared" si="294"/>
        <v>143</v>
      </c>
      <c r="K245" s="48">
        <f t="shared" si="288"/>
        <v>1</v>
      </c>
      <c r="L245" s="22">
        <v>4.92</v>
      </c>
      <c r="M245" s="22">
        <v>13.63</v>
      </c>
      <c r="N245" s="22">
        <v>10.48</v>
      </c>
      <c r="O245" s="22">
        <v>0.12</v>
      </c>
      <c r="P245" s="22">
        <v>85.18</v>
      </c>
      <c r="Q245" s="22">
        <v>13.17</v>
      </c>
      <c r="R245" s="22">
        <v>3.1960000000000002</v>
      </c>
      <c r="S245" s="22">
        <v>0</v>
      </c>
      <c r="T245" s="22">
        <v>0</v>
      </c>
      <c r="U245" s="22">
        <f t="shared" si="302"/>
        <v>130.69600000000003</v>
      </c>
      <c r="V245" s="23"/>
      <c r="W245" s="22">
        <f t="shared" si="295"/>
        <v>-2.6699999999999875</v>
      </c>
      <c r="X245" s="22">
        <f t="shared" si="296"/>
        <v>-5.83</v>
      </c>
      <c r="Y245" s="22">
        <f t="shared" si="289"/>
        <v>-3.8039999999999998</v>
      </c>
      <c r="Z245" s="22">
        <f t="shared" si="297"/>
        <v>-12.303999999999974</v>
      </c>
      <c r="AA245" s="23"/>
      <c r="AB245" s="24">
        <f t="shared" si="304"/>
        <v>-2.2820512820512714E-2</v>
      </c>
      <c r="AC245" s="24">
        <f t="shared" si="304"/>
        <v>-0.30684210526315792</v>
      </c>
      <c r="AD245" s="24">
        <f t="shared" si="304"/>
        <v>-0.54342857142857137</v>
      </c>
      <c r="AE245" s="24">
        <f t="shared" si="304"/>
        <v>-8.6041958041957856E-2</v>
      </c>
      <c r="AF245" s="23"/>
      <c r="AG245" s="25">
        <f t="shared" si="299"/>
        <v>1.0517852961186014</v>
      </c>
      <c r="AH245" s="23"/>
      <c r="AI245" s="18" t="str">
        <f t="shared" si="300"/>
        <v>Pass</v>
      </c>
      <c r="AJ245" s="18" t="str">
        <f t="shared" si="301"/>
        <v>Pass</v>
      </c>
      <c r="AK245" s="18" t="str">
        <f t="shared" si="290"/>
        <v>Pass</v>
      </c>
      <c r="AL245" s="18" t="str">
        <f t="shared" si="291"/>
        <v>Pass</v>
      </c>
      <c r="AM245" s="18" t="str">
        <f t="shared" si="292"/>
        <v>No</v>
      </c>
      <c r="AN245" s="26"/>
      <c r="AO245" s="26"/>
    </row>
    <row r="246" spans="1:41" x14ac:dyDescent="0.2">
      <c r="A246" s="18">
        <v>51363</v>
      </c>
      <c r="B246" s="18">
        <v>52614</v>
      </c>
      <c r="C246" s="18"/>
      <c r="D246" s="19" t="s">
        <v>154</v>
      </c>
      <c r="E246" s="20" t="str">
        <f t="shared" si="293"/>
        <v>51363_52614_</v>
      </c>
      <c r="F246" s="21" t="s">
        <v>12</v>
      </c>
      <c r="G246" s="22">
        <v>351</v>
      </c>
      <c r="H246" s="22">
        <v>6</v>
      </c>
      <c r="I246" s="22">
        <v>77</v>
      </c>
      <c r="J246" s="22">
        <f t="shared" si="294"/>
        <v>434</v>
      </c>
      <c r="K246" s="48">
        <f t="shared" si="288"/>
        <v>1</v>
      </c>
      <c r="L246" s="22">
        <v>10</v>
      </c>
      <c r="M246" s="22">
        <v>30.85</v>
      </c>
      <c r="N246" s="22">
        <v>84.01</v>
      </c>
      <c r="O246" s="22">
        <v>0.33</v>
      </c>
      <c r="P246" s="22">
        <v>220.72</v>
      </c>
      <c r="Q246" s="22">
        <v>5.95</v>
      </c>
      <c r="R246" s="22">
        <v>51.8</v>
      </c>
      <c r="S246" s="22">
        <v>0</v>
      </c>
      <c r="T246" s="22">
        <v>3.88</v>
      </c>
      <c r="U246" s="22">
        <f t="shared" si="302"/>
        <v>407.54</v>
      </c>
      <c r="V246" s="23"/>
      <c r="W246" s="22">
        <f t="shared" si="295"/>
        <v>-5.089999999999975</v>
      </c>
      <c r="X246" s="22">
        <f t="shared" si="296"/>
        <v>-4.9999999999999822E-2</v>
      </c>
      <c r="Y246" s="22">
        <f t="shared" si="289"/>
        <v>-21.32</v>
      </c>
      <c r="Z246" s="22">
        <f t="shared" si="297"/>
        <v>-26.45999999999998</v>
      </c>
      <c r="AA246" s="23"/>
      <c r="AB246" s="24">
        <f t="shared" si="304"/>
        <v>-1.450142450142443E-2</v>
      </c>
      <c r="AC246" s="24">
        <f t="shared" si="304"/>
        <v>-8.3333333333333037E-3</v>
      </c>
      <c r="AD246" s="24">
        <f t="shared" si="304"/>
        <v>-0.2768831168831169</v>
      </c>
      <c r="AE246" s="24">
        <f t="shared" si="304"/>
        <v>-6.0967741935483821E-2</v>
      </c>
      <c r="AF246" s="23"/>
      <c r="AG246" s="25">
        <f t="shared" si="299"/>
        <v>1.2899338985590705</v>
      </c>
      <c r="AH246" s="23"/>
      <c r="AI246" s="18" t="str">
        <f t="shared" si="300"/>
        <v>Pass</v>
      </c>
      <c r="AJ246" s="18" t="str">
        <f t="shared" si="301"/>
        <v>Pass</v>
      </c>
      <c r="AK246" s="18" t="str">
        <f t="shared" si="290"/>
        <v>Pass</v>
      </c>
      <c r="AL246" s="18" t="str">
        <f t="shared" si="291"/>
        <v>Pass</v>
      </c>
      <c r="AM246" s="18" t="str">
        <f t="shared" si="292"/>
        <v>No</v>
      </c>
      <c r="AN246" s="26"/>
      <c r="AO246" s="26"/>
    </row>
    <row r="247" spans="1:41" x14ac:dyDescent="0.2">
      <c r="A247" s="18">
        <v>52614</v>
      </c>
      <c r="B247" s="18">
        <v>51363</v>
      </c>
      <c r="C247" s="18"/>
      <c r="D247" s="19" t="s">
        <v>155</v>
      </c>
      <c r="E247" s="20" t="str">
        <f t="shared" si="293"/>
        <v>52614_51363_</v>
      </c>
      <c r="F247" s="21" t="s">
        <v>12</v>
      </c>
      <c r="G247" s="22">
        <v>428</v>
      </c>
      <c r="H247" s="22">
        <v>32</v>
      </c>
      <c r="I247" s="22">
        <v>13</v>
      </c>
      <c r="J247" s="22">
        <f t="shared" si="294"/>
        <v>473</v>
      </c>
      <c r="K247" s="48">
        <f t="shared" si="288"/>
        <v>1</v>
      </c>
      <c r="L247" s="22">
        <v>7.79</v>
      </c>
      <c r="M247" s="22">
        <v>44.72</v>
      </c>
      <c r="N247" s="22">
        <v>128.81</v>
      </c>
      <c r="O247" s="22">
        <v>0.95</v>
      </c>
      <c r="P247" s="22">
        <v>244.21</v>
      </c>
      <c r="Q247" s="22">
        <v>32.020000000000003</v>
      </c>
      <c r="R247" s="22">
        <v>8.1519999999999992</v>
      </c>
      <c r="S247" s="22">
        <v>0</v>
      </c>
      <c r="T247" s="22">
        <v>5.9279999999999999</v>
      </c>
      <c r="U247" s="22">
        <f t="shared" si="302"/>
        <v>472.58</v>
      </c>
      <c r="V247" s="23"/>
      <c r="W247" s="22">
        <f t="shared" si="295"/>
        <v>-1.5199999999999818</v>
      </c>
      <c r="X247" s="22">
        <f t="shared" si="296"/>
        <v>2.0000000000003126E-2</v>
      </c>
      <c r="Y247" s="22">
        <f t="shared" si="289"/>
        <v>1.0799999999999983</v>
      </c>
      <c r="Z247" s="22">
        <f t="shared" si="297"/>
        <v>-0.42000000000001592</v>
      </c>
      <c r="AA247" s="23"/>
      <c r="AB247" s="24">
        <f t="shared" si="304"/>
        <v>-3.5514018691588361E-3</v>
      </c>
      <c r="AC247" s="24">
        <f t="shared" si="304"/>
        <v>6.250000000000977E-4</v>
      </c>
      <c r="AD247" s="24">
        <f t="shared" si="304"/>
        <v>8.3076923076922951E-2</v>
      </c>
      <c r="AE247" s="24">
        <f t="shared" si="304"/>
        <v>-8.8794926004231696E-4</v>
      </c>
      <c r="AF247" s="23"/>
      <c r="AG247" s="25">
        <f t="shared" si="299"/>
        <v>1.9315908937408172E-2</v>
      </c>
      <c r="AH247" s="23"/>
      <c r="AI247" s="18" t="str">
        <f t="shared" si="300"/>
        <v>Pass</v>
      </c>
      <c r="AJ247" s="18" t="str">
        <f t="shared" si="301"/>
        <v>Pass</v>
      </c>
      <c r="AK247" s="18" t="str">
        <f t="shared" si="290"/>
        <v>Pass</v>
      </c>
      <c r="AL247" s="18" t="str">
        <f t="shared" si="291"/>
        <v>Pass</v>
      </c>
      <c r="AM247" s="18" t="str">
        <f t="shared" si="292"/>
        <v>No</v>
      </c>
      <c r="AN247" s="26"/>
      <c r="AO247" s="26"/>
    </row>
    <row r="248" spans="1:41" x14ac:dyDescent="0.2">
      <c r="A248" s="18">
        <v>50110</v>
      </c>
      <c r="B248" s="18">
        <v>52427</v>
      </c>
      <c r="C248" s="18"/>
      <c r="D248" s="19" t="s">
        <v>156</v>
      </c>
      <c r="E248" s="20" t="str">
        <f t="shared" si="293"/>
        <v>50110_52427_</v>
      </c>
      <c r="F248" s="21" t="s">
        <v>12</v>
      </c>
      <c r="G248" s="22">
        <v>452</v>
      </c>
      <c r="H248" s="22">
        <v>59</v>
      </c>
      <c r="I248" s="22">
        <v>20</v>
      </c>
      <c r="J248" s="22">
        <f t="shared" si="294"/>
        <v>531</v>
      </c>
      <c r="K248" s="48">
        <f t="shared" si="288"/>
        <v>1</v>
      </c>
      <c r="L248" s="22">
        <v>6.86</v>
      </c>
      <c r="M248" s="22">
        <v>62.5</v>
      </c>
      <c r="N248" s="22">
        <v>154.41</v>
      </c>
      <c r="O248" s="22">
        <v>0.56000000000000005</v>
      </c>
      <c r="P248" s="22">
        <v>209.43</v>
      </c>
      <c r="Q248" s="22">
        <v>58.51</v>
      </c>
      <c r="R248" s="22">
        <v>23.84</v>
      </c>
      <c r="S248" s="22">
        <v>0</v>
      </c>
      <c r="T248" s="22">
        <v>0.63600000000000001</v>
      </c>
      <c r="U248" s="22">
        <f t="shared" si="302"/>
        <v>516.74599999999998</v>
      </c>
      <c r="V248" s="23"/>
      <c r="W248" s="22">
        <f t="shared" si="295"/>
        <v>-18.240000000000009</v>
      </c>
      <c r="X248" s="22">
        <f t="shared" si="296"/>
        <v>-0.49000000000000199</v>
      </c>
      <c r="Y248" s="22">
        <f t="shared" si="289"/>
        <v>4.4759999999999991</v>
      </c>
      <c r="Z248" s="22">
        <f t="shared" si="297"/>
        <v>-14.254000000000019</v>
      </c>
      <c r="AA248" s="23"/>
      <c r="AB248" s="24">
        <f t="shared" si="304"/>
        <v>-4.0353982300884973E-2</v>
      </c>
      <c r="AC248" s="24">
        <f t="shared" si="304"/>
        <v>-8.3050847457627457E-3</v>
      </c>
      <c r="AD248" s="24">
        <f t="shared" si="304"/>
        <v>0.22379999999999994</v>
      </c>
      <c r="AE248" s="24">
        <f t="shared" si="304"/>
        <v>-2.6843691148775932E-2</v>
      </c>
      <c r="AF248" s="23"/>
      <c r="AG248" s="25">
        <f t="shared" si="299"/>
        <v>0.62276435433674671</v>
      </c>
      <c r="AH248" s="23"/>
      <c r="AI248" s="18" t="str">
        <f t="shared" si="300"/>
        <v>Pass</v>
      </c>
      <c r="AJ248" s="18" t="str">
        <f t="shared" si="301"/>
        <v>Pass</v>
      </c>
      <c r="AK248" s="18" t="str">
        <f t="shared" si="290"/>
        <v>Pass</v>
      </c>
      <c r="AL248" s="18" t="str">
        <f t="shared" si="291"/>
        <v>Pass</v>
      </c>
      <c r="AM248" s="18" t="str">
        <f t="shared" si="292"/>
        <v>No</v>
      </c>
      <c r="AN248" s="26"/>
      <c r="AO248" s="26"/>
    </row>
    <row r="249" spans="1:41" x14ac:dyDescent="0.2">
      <c r="A249" s="18">
        <v>52959</v>
      </c>
      <c r="B249" s="18">
        <v>50111</v>
      </c>
      <c r="C249" s="18"/>
      <c r="D249" s="19" t="s">
        <v>157</v>
      </c>
      <c r="E249" s="20" t="str">
        <f t="shared" si="293"/>
        <v>52959_50111_</v>
      </c>
      <c r="F249" s="21" t="s">
        <v>12</v>
      </c>
      <c r="G249" s="22">
        <v>443</v>
      </c>
      <c r="H249" s="22">
        <v>55</v>
      </c>
      <c r="I249" s="22">
        <v>24</v>
      </c>
      <c r="J249" s="22">
        <f t="shared" si="294"/>
        <v>522</v>
      </c>
      <c r="K249" s="48">
        <f t="shared" si="288"/>
        <v>1</v>
      </c>
      <c r="L249" s="22">
        <v>7.49</v>
      </c>
      <c r="M249" s="22">
        <v>47.83</v>
      </c>
      <c r="N249" s="22">
        <v>162.62</v>
      </c>
      <c r="O249" s="22">
        <v>0.82</v>
      </c>
      <c r="P249" s="22">
        <v>232.01</v>
      </c>
      <c r="Q249" s="22">
        <v>55.08</v>
      </c>
      <c r="R249" s="22">
        <v>21.384</v>
      </c>
      <c r="S249" s="22">
        <v>0</v>
      </c>
      <c r="T249" s="22">
        <v>0.95600000000000007</v>
      </c>
      <c r="U249" s="22">
        <f t="shared" si="302"/>
        <v>528.18999999999994</v>
      </c>
      <c r="V249" s="23"/>
      <c r="W249" s="22">
        <f t="shared" si="295"/>
        <v>7.7699999999999818</v>
      </c>
      <c r="X249" s="22">
        <f t="shared" si="296"/>
        <v>7.9999999999998295E-2</v>
      </c>
      <c r="Y249" s="22">
        <f t="shared" si="289"/>
        <v>-1.6600000000000001</v>
      </c>
      <c r="Z249" s="22">
        <f t="shared" si="297"/>
        <v>6.1899999999999409</v>
      </c>
      <c r="AA249" s="23"/>
      <c r="AB249" s="24">
        <f t="shared" si="304"/>
        <v>1.7539503386004473E-2</v>
      </c>
      <c r="AC249" s="24">
        <f t="shared" si="304"/>
        <v>1.4545454545454234E-3</v>
      </c>
      <c r="AD249" s="24">
        <f t="shared" si="304"/>
        <v>-6.9166666666666668E-2</v>
      </c>
      <c r="AE249" s="24">
        <f t="shared" si="304"/>
        <v>1.1858237547892607E-2</v>
      </c>
      <c r="AF249" s="23"/>
      <c r="AG249" s="25">
        <f t="shared" si="299"/>
        <v>0.27012930894687781</v>
      </c>
      <c r="AH249" s="23"/>
      <c r="AI249" s="18" t="str">
        <f t="shared" si="300"/>
        <v>Pass</v>
      </c>
      <c r="AJ249" s="18" t="str">
        <f t="shared" si="301"/>
        <v>Pass</v>
      </c>
      <c r="AK249" s="18" t="str">
        <f t="shared" si="290"/>
        <v>Pass</v>
      </c>
      <c r="AL249" s="18" t="str">
        <f t="shared" si="291"/>
        <v>Pass</v>
      </c>
      <c r="AM249" s="18" t="str">
        <f t="shared" si="292"/>
        <v>No</v>
      </c>
      <c r="AN249" s="26"/>
      <c r="AO249" s="26"/>
    </row>
    <row r="250" spans="1:41" x14ac:dyDescent="0.2">
      <c r="A250" s="18">
        <v>52536</v>
      </c>
      <c r="B250" s="18">
        <v>50150</v>
      </c>
      <c r="C250" s="18"/>
      <c r="D250" s="19" t="s">
        <v>158</v>
      </c>
      <c r="E250" s="20" t="str">
        <f t="shared" si="293"/>
        <v>52536_50150_</v>
      </c>
      <c r="F250" s="21" t="s">
        <v>12</v>
      </c>
      <c r="G250" s="22">
        <v>173</v>
      </c>
      <c r="H250" s="22">
        <v>11</v>
      </c>
      <c r="I250" s="22">
        <v>5</v>
      </c>
      <c r="J250" s="22">
        <f t="shared" si="294"/>
        <v>189</v>
      </c>
      <c r="K250" s="48">
        <f t="shared" si="288"/>
        <v>1</v>
      </c>
      <c r="L250" s="22">
        <v>7.06</v>
      </c>
      <c r="M250" s="22">
        <v>14.16</v>
      </c>
      <c r="N250" s="22">
        <v>9.06</v>
      </c>
      <c r="O250" s="22">
        <v>7.0000000000000007E-2</v>
      </c>
      <c r="P250" s="22">
        <v>85.42</v>
      </c>
      <c r="Q250" s="22">
        <v>11.01</v>
      </c>
      <c r="R250" s="22">
        <v>5.2479999999999993</v>
      </c>
      <c r="S250" s="22">
        <v>0</v>
      </c>
      <c r="T250" s="22">
        <v>2.8000000000000004E-2</v>
      </c>
      <c r="U250" s="22">
        <f t="shared" si="302"/>
        <v>132.05600000000001</v>
      </c>
      <c r="V250" s="23"/>
      <c r="W250" s="22">
        <f t="shared" si="295"/>
        <v>-57.22999999999999</v>
      </c>
      <c r="X250" s="22">
        <f t="shared" si="296"/>
        <v>9.9999999999997868E-3</v>
      </c>
      <c r="Y250" s="22">
        <f t="shared" si="289"/>
        <v>0.27599999999999891</v>
      </c>
      <c r="Z250" s="22">
        <f t="shared" si="297"/>
        <v>-56.943999999999988</v>
      </c>
      <c r="AA250" s="23"/>
      <c r="AB250" s="24">
        <f t="shared" si="304"/>
        <v>-0.33080924855491323</v>
      </c>
      <c r="AC250" s="24">
        <f t="shared" si="304"/>
        <v>9.0909090909088968E-4</v>
      </c>
      <c r="AD250" s="24">
        <f t="shared" si="304"/>
        <v>5.5199999999999784E-2</v>
      </c>
      <c r="AE250" s="24">
        <f t="shared" si="304"/>
        <v>-0.30129100529100522</v>
      </c>
      <c r="AF250" s="23"/>
      <c r="AG250" s="25">
        <f t="shared" si="299"/>
        <v>4.4944088104185553</v>
      </c>
      <c r="AH250" s="23"/>
      <c r="AI250" s="18" t="str">
        <f t="shared" si="300"/>
        <v>Pass</v>
      </c>
      <c r="AJ250" s="18" t="str">
        <f t="shared" si="301"/>
        <v>Pass</v>
      </c>
      <c r="AK250" s="18" t="str">
        <f t="shared" si="290"/>
        <v>Pass</v>
      </c>
      <c r="AL250" s="18" t="str">
        <f t="shared" si="291"/>
        <v>Pass</v>
      </c>
      <c r="AM250" s="18" t="str">
        <f t="shared" si="292"/>
        <v>No</v>
      </c>
      <c r="AN250" s="26"/>
      <c r="AO250" s="26"/>
    </row>
    <row r="251" spans="1:41" x14ac:dyDescent="0.2">
      <c r="A251" s="18">
        <v>50150</v>
      </c>
      <c r="B251" s="18">
        <v>52536</v>
      </c>
      <c r="C251" s="18"/>
      <c r="D251" s="19" t="s">
        <v>159</v>
      </c>
      <c r="E251" s="20" t="str">
        <f t="shared" si="293"/>
        <v>50150_52536_</v>
      </c>
      <c r="F251" s="21" t="s">
        <v>12</v>
      </c>
      <c r="G251" s="22">
        <v>164</v>
      </c>
      <c r="H251" s="22">
        <v>12</v>
      </c>
      <c r="I251" s="22">
        <v>5</v>
      </c>
      <c r="J251" s="22">
        <f t="shared" si="294"/>
        <v>181</v>
      </c>
      <c r="K251" s="48">
        <f t="shared" si="288"/>
        <v>1</v>
      </c>
      <c r="L251" s="22">
        <v>8.08</v>
      </c>
      <c r="M251" s="22">
        <v>12.23</v>
      </c>
      <c r="N251" s="22">
        <v>11.93</v>
      </c>
      <c r="O251" s="22">
        <v>0.08</v>
      </c>
      <c r="P251" s="22">
        <v>102.34</v>
      </c>
      <c r="Q251" s="22">
        <v>12.48</v>
      </c>
      <c r="R251" s="22">
        <v>5.1520000000000001</v>
      </c>
      <c r="S251" s="22">
        <v>0</v>
      </c>
      <c r="T251" s="22">
        <v>4.8000000000000001E-2</v>
      </c>
      <c r="U251" s="22">
        <f t="shared" si="302"/>
        <v>152.33999999999997</v>
      </c>
      <c r="V251" s="23"/>
      <c r="W251" s="22">
        <f t="shared" si="295"/>
        <v>-29.340000000000003</v>
      </c>
      <c r="X251" s="22">
        <f t="shared" si="296"/>
        <v>0.48000000000000043</v>
      </c>
      <c r="Y251" s="22">
        <f t="shared" si="289"/>
        <v>0.20000000000000018</v>
      </c>
      <c r="Z251" s="22">
        <f t="shared" si="297"/>
        <v>-28.660000000000025</v>
      </c>
      <c r="AA251" s="23"/>
      <c r="AB251" s="24">
        <f t="shared" si="304"/>
        <v>-0.17890243902439026</v>
      </c>
      <c r="AC251" s="24">
        <f t="shared" si="304"/>
        <v>4.0000000000000036E-2</v>
      </c>
      <c r="AD251" s="24">
        <f t="shared" si="304"/>
        <v>4.0000000000000036E-2</v>
      </c>
      <c r="AE251" s="24">
        <f t="shared" si="304"/>
        <v>-0.15834254143646423</v>
      </c>
      <c r="AF251" s="23"/>
      <c r="AG251" s="25">
        <f t="shared" si="299"/>
        <v>2.2199718544385467</v>
      </c>
      <c r="AH251" s="23"/>
      <c r="AI251" s="18" t="str">
        <f t="shared" si="300"/>
        <v>Pass</v>
      </c>
      <c r="AJ251" s="18" t="str">
        <f t="shared" si="301"/>
        <v>Pass</v>
      </c>
      <c r="AK251" s="18" t="str">
        <f t="shared" si="290"/>
        <v>Pass</v>
      </c>
      <c r="AL251" s="18" t="str">
        <f t="shared" si="291"/>
        <v>Pass</v>
      </c>
      <c r="AM251" s="18" t="str">
        <f t="shared" si="292"/>
        <v>No</v>
      </c>
      <c r="AN251" s="26"/>
      <c r="AO251" s="26"/>
    </row>
    <row r="252" spans="1:41" x14ac:dyDescent="0.2">
      <c r="A252" s="18">
        <v>53013</v>
      </c>
      <c r="B252" s="18">
        <v>52695</v>
      </c>
      <c r="C252" s="18"/>
      <c r="D252" s="19" t="s">
        <v>160</v>
      </c>
      <c r="E252" s="20" t="str">
        <f t="shared" si="293"/>
        <v>53013_52695_</v>
      </c>
      <c r="F252" s="21" t="s">
        <v>12</v>
      </c>
      <c r="G252" s="22">
        <v>640</v>
      </c>
      <c r="H252" s="22">
        <v>74</v>
      </c>
      <c r="I252" s="22">
        <v>32</v>
      </c>
      <c r="J252" s="22">
        <f t="shared" si="294"/>
        <v>746</v>
      </c>
      <c r="K252" s="48">
        <f t="shared" si="288"/>
        <v>1</v>
      </c>
      <c r="L252" s="22">
        <v>6.61</v>
      </c>
      <c r="M252" s="22">
        <v>94.84</v>
      </c>
      <c r="N252" s="22">
        <v>250.15</v>
      </c>
      <c r="O252" s="22">
        <v>0.97</v>
      </c>
      <c r="P252" s="22">
        <v>287.93</v>
      </c>
      <c r="Q252" s="22">
        <v>81.09</v>
      </c>
      <c r="R252" s="22">
        <v>41.9</v>
      </c>
      <c r="S252" s="22">
        <v>0</v>
      </c>
      <c r="T252" s="22">
        <v>4.74</v>
      </c>
      <c r="U252" s="22">
        <f t="shared" si="302"/>
        <v>768.23</v>
      </c>
      <c r="V252" s="23"/>
      <c r="W252" s="22">
        <f t="shared" si="295"/>
        <v>0.5</v>
      </c>
      <c r="X252" s="22">
        <f t="shared" si="296"/>
        <v>7.0900000000000034</v>
      </c>
      <c r="Y252" s="22">
        <f t="shared" si="289"/>
        <v>14.64</v>
      </c>
      <c r="Z252" s="22">
        <f t="shared" si="297"/>
        <v>22.230000000000018</v>
      </c>
      <c r="AA252" s="23"/>
      <c r="AB252" s="24">
        <f t="shared" si="304"/>
        <v>7.8125000000000004E-4</v>
      </c>
      <c r="AC252" s="24">
        <f t="shared" si="304"/>
        <v>9.5810810810810859E-2</v>
      </c>
      <c r="AD252" s="24">
        <f t="shared" si="304"/>
        <v>0.45750000000000002</v>
      </c>
      <c r="AE252" s="24">
        <f t="shared" si="304"/>
        <v>2.9798927613941043E-2</v>
      </c>
      <c r="AF252" s="23"/>
      <c r="AG252" s="25">
        <f t="shared" si="299"/>
        <v>0.80790172874220967</v>
      </c>
      <c r="AH252" s="23"/>
      <c r="AI252" s="18" t="str">
        <f t="shared" si="300"/>
        <v>Pass</v>
      </c>
      <c r="AJ252" s="18" t="str">
        <f t="shared" si="301"/>
        <v>Pass</v>
      </c>
      <c r="AK252" s="18" t="str">
        <f t="shared" si="290"/>
        <v>Pass</v>
      </c>
      <c r="AL252" s="18" t="str">
        <f t="shared" si="291"/>
        <v>Pass</v>
      </c>
      <c r="AM252" s="18" t="str">
        <f t="shared" si="292"/>
        <v>No</v>
      </c>
      <c r="AN252" s="26"/>
      <c r="AO252" s="26"/>
    </row>
    <row r="253" spans="1:41" x14ac:dyDescent="0.2">
      <c r="A253" s="18">
        <v>52695</v>
      </c>
      <c r="B253" s="18">
        <v>53013</v>
      </c>
      <c r="C253" s="18"/>
      <c r="D253" s="19" t="s">
        <v>161</v>
      </c>
      <c r="E253" s="20" t="str">
        <f t="shared" si="293"/>
        <v>52695_53013_</v>
      </c>
      <c r="F253" s="21" t="s">
        <v>12</v>
      </c>
      <c r="G253" s="22">
        <v>568</v>
      </c>
      <c r="H253" s="22">
        <v>73</v>
      </c>
      <c r="I253" s="22">
        <v>31</v>
      </c>
      <c r="J253" s="22">
        <f t="shared" si="294"/>
        <v>672</v>
      </c>
      <c r="K253" s="48">
        <f t="shared" si="288"/>
        <v>1</v>
      </c>
      <c r="L253" s="22">
        <v>7.25</v>
      </c>
      <c r="M253" s="22">
        <v>51.28</v>
      </c>
      <c r="N253" s="22">
        <v>252.28</v>
      </c>
      <c r="O253" s="22">
        <v>0.5</v>
      </c>
      <c r="P253" s="22">
        <v>320.56</v>
      </c>
      <c r="Q253" s="22">
        <v>73.22</v>
      </c>
      <c r="R253" s="22">
        <v>39.612000000000002</v>
      </c>
      <c r="S253" s="22">
        <v>0</v>
      </c>
      <c r="T253" s="22">
        <v>5.8479999999999999</v>
      </c>
      <c r="U253" s="22">
        <f t="shared" si="302"/>
        <v>750.55</v>
      </c>
      <c r="V253" s="23"/>
      <c r="W253" s="22">
        <f t="shared" si="295"/>
        <v>63.870000000000005</v>
      </c>
      <c r="X253" s="22">
        <f t="shared" si="296"/>
        <v>0.21999999999999886</v>
      </c>
      <c r="Y253" s="22">
        <f t="shared" si="289"/>
        <v>14.46</v>
      </c>
      <c r="Z253" s="22">
        <f t="shared" si="297"/>
        <v>78.549999999999955</v>
      </c>
      <c r="AA253" s="23"/>
      <c r="AB253" s="24">
        <f t="shared" si="304"/>
        <v>0.11244718309859156</v>
      </c>
      <c r="AC253" s="24">
        <f t="shared" si="304"/>
        <v>3.0136986301369708E-3</v>
      </c>
      <c r="AD253" s="24">
        <f t="shared" si="304"/>
        <v>0.46645161290322584</v>
      </c>
      <c r="AE253" s="24">
        <f t="shared" si="304"/>
        <v>0.11688988095238088</v>
      </c>
      <c r="AF253" s="23"/>
      <c r="AG253" s="25">
        <f t="shared" si="299"/>
        <v>2.9452856214051328</v>
      </c>
      <c r="AH253" s="23"/>
      <c r="AI253" s="18" t="str">
        <f t="shared" si="300"/>
        <v>Pass</v>
      </c>
      <c r="AJ253" s="18" t="str">
        <f t="shared" si="301"/>
        <v>Pass</v>
      </c>
      <c r="AK253" s="18" t="str">
        <f t="shared" si="290"/>
        <v>Pass</v>
      </c>
      <c r="AL253" s="18" t="str">
        <f t="shared" si="291"/>
        <v>Pass</v>
      </c>
      <c r="AM253" s="18" t="str">
        <f t="shared" si="292"/>
        <v>No</v>
      </c>
      <c r="AN253" s="26"/>
      <c r="AO253" s="26"/>
    </row>
    <row r="254" spans="1:41" x14ac:dyDescent="0.2">
      <c r="A254" s="18">
        <v>53390</v>
      </c>
      <c r="B254" s="18">
        <v>52695</v>
      </c>
      <c r="C254" s="18"/>
      <c r="D254" s="19" t="s">
        <v>162</v>
      </c>
      <c r="E254" s="20" t="str">
        <f t="shared" si="293"/>
        <v>53390_52695_</v>
      </c>
      <c r="F254" s="21" t="s">
        <v>12</v>
      </c>
      <c r="G254" s="22">
        <v>237</v>
      </c>
      <c r="H254" s="22">
        <v>14</v>
      </c>
      <c r="I254" s="22">
        <v>18</v>
      </c>
      <c r="J254" s="22">
        <f t="shared" si="294"/>
        <v>269</v>
      </c>
      <c r="K254" s="48">
        <f t="shared" si="288"/>
        <v>1</v>
      </c>
      <c r="L254" s="22">
        <v>12.39</v>
      </c>
      <c r="M254" s="22">
        <v>43.9</v>
      </c>
      <c r="N254" s="22">
        <v>19.27</v>
      </c>
      <c r="O254" s="22">
        <v>0.13</v>
      </c>
      <c r="P254" s="22">
        <v>159.22</v>
      </c>
      <c r="Q254" s="22">
        <v>13.86</v>
      </c>
      <c r="R254" s="22">
        <v>7.2560000000000002</v>
      </c>
      <c r="S254" s="22">
        <v>1.2E-2</v>
      </c>
      <c r="T254" s="22">
        <v>0.35199999999999998</v>
      </c>
      <c r="U254" s="22">
        <f t="shared" si="302"/>
        <v>256.38999999999993</v>
      </c>
      <c r="V254" s="23"/>
      <c r="W254" s="22">
        <f t="shared" si="295"/>
        <v>-2.0900000000000034</v>
      </c>
      <c r="X254" s="22">
        <f t="shared" si="296"/>
        <v>-0.14000000000000057</v>
      </c>
      <c r="Y254" s="22">
        <f t="shared" si="289"/>
        <v>-10.379999999999999</v>
      </c>
      <c r="Z254" s="22">
        <f t="shared" si="297"/>
        <v>-12.61000000000007</v>
      </c>
      <c r="AA254" s="23"/>
      <c r="AB254" s="24">
        <f t="shared" si="304"/>
        <v>-8.8185654008438967E-3</v>
      </c>
      <c r="AC254" s="24">
        <f t="shared" si="304"/>
        <v>-1.000000000000004E-2</v>
      </c>
      <c r="AD254" s="24">
        <f t="shared" si="304"/>
        <v>-0.57666666666666666</v>
      </c>
      <c r="AE254" s="24">
        <f t="shared" si="304"/>
        <v>-4.6877323420074613E-2</v>
      </c>
      <c r="AF254" s="23"/>
      <c r="AG254" s="25">
        <f t="shared" si="299"/>
        <v>0.77801717304904616</v>
      </c>
      <c r="AH254" s="23"/>
      <c r="AI254" s="18" t="str">
        <f t="shared" si="300"/>
        <v>Pass</v>
      </c>
      <c r="AJ254" s="18" t="str">
        <f t="shared" si="301"/>
        <v>Pass</v>
      </c>
      <c r="AK254" s="18" t="str">
        <f t="shared" si="290"/>
        <v>Pass</v>
      </c>
      <c r="AL254" s="18" t="str">
        <f t="shared" si="291"/>
        <v>Pass</v>
      </c>
      <c r="AM254" s="18" t="str">
        <f t="shared" si="292"/>
        <v>No</v>
      </c>
      <c r="AN254" s="26"/>
      <c r="AO254" s="26"/>
    </row>
    <row r="255" spans="1:41" x14ac:dyDescent="0.2">
      <c r="A255" s="18">
        <v>52695</v>
      </c>
      <c r="B255" s="18">
        <v>53390</v>
      </c>
      <c r="C255" s="18"/>
      <c r="D255" s="19" t="s">
        <v>163</v>
      </c>
      <c r="E255" s="20" t="str">
        <f t="shared" si="293"/>
        <v>52695_53390_</v>
      </c>
      <c r="F255" s="21" t="s">
        <v>12</v>
      </c>
      <c r="G255" s="22">
        <v>428</v>
      </c>
      <c r="H255" s="22">
        <v>39</v>
      </c>
      <c r="I255" s="22">
        <v>14</v>
      </c>
      <c r="J255" s="22">
        <f t="shared" si="294"/>
        <v>481</v>
      </c>
      <c r="K255" s="48">
        <f t="shared" si="288"/>
        <v>1</v>
      </c>
      <c r="L255" s="22">
        <v>11.26</v>
      </c>
      <c r="M255" s="22">
        <v>32.61</v>
      </c>
      <c r="N255" s="22">
        <v>29.55</v>
      </c>
      <c r="O255" s="22">
        <v>0.19</v>
      </c>
      <c r="P255" s="22">
        <v>173.71</v>
      </c>
      <c r="Q255" s="22">
        <v>39.01</v>
      </c>
      <c r="R255" s="22">
        <v>14.319999999999999</v>
      </c>
      <c r="S255" s="22">
        <v>0</v>
      </c>
      <c r="T255" s="22">
        <v>0.192</v>
      </c>
      <c r="U255" s="22">
        <f t="shared" si="302"/>
        <v>300.84199999999998</v>
      </c>
      <c r="V255" s="23"/>
      <c r="W255" s="22">
        <f t="shared" si="295"/>
        <v>-180.68</v>
      </c>
      <c r="X255" s="22">
        <f t="shared" si="296"/>
        <v>9.9999999999980105E-3</v>
      </c>
      <c r="Y255" s="22">
        <f t="shared" si="289"/>
        <v>0.51199999999999868</v>
      </c>
      <c r="Z255" s="22">
        <f t="shared" si="297"/>
        <v>-180.15800000000002</v>
      </c>
      <c r="AA255" s="23"/>
      <c r="AB255" s="24">
        <f t="shared" si="304"/>
        <v>-0.42214953271028038</v>
      </c>
      <c r="AC255" s="24">
        <f t="shared" si="304"/>
        <v>2.564102564102054E-4</v>
      </c>
      <c r="AD255" s="24">
        <f t="shared" si="304"/>
        <v>3.6571428571428477E-2</v>
      </c>
      <c r="AE255" s="24">
        <f t="shared" si="304"/>
        <v>-0.37454885654885656</v>
      </c>
      <c r="AF255" s="23"/>
      <c r="AG255" s="25">
        <f t="shared" si="299"/>
        <v>9.1119022354502288</v>
      </c>
      <c r="AH255" s="23"/>
      <c r="AI255" s="18" t="str">
        <f t="shared" si="300"/>
        <v>Fail</v>
      </c>
      <c r="AJ255" s="18" t="str">
        <f t="shared" si="301"/>
        <v>Fail</v>
      </c>
      <c r="AK255" s="18" t="str">
        <f t="shared" si="290"/>
        <v>Pass</v>
      </c>
      <c r="AL255" s="18" t="str">
        <f t="shared" si="291"/>
        <v>Fail</v>
      </c>
      <c r="AM255" s="18" t="str">
        <f t="shared" si="292"/>
        <v>No</v>
      </c>
      <c r="AN255" s="26"/>
      <c r="AO255" s="26"/>
    </row>
    <row r="256" spans="1:41" x14ac:dyDescent="0.2">
      <c r="A256" s="18">
        <v>52623</v>
      </c>
      <c r="B256" s="18">
        <v>52695</v>
      </c>
      <c r="C256" s="18"/>
      <c r="D256" s="19" t="s">
        <v>164</v>
      </c>
      <c r="E256" s="20" t="str">
        <f t="shared" si="293"/>
        <v>52623_52695_</v>
      </c>
      <c r="F256" s="21" t="s">
        <v>12</v>
      </c>
      <c r="G256" s="22">
        <v>675</v>
      </c>
      <c r="H256" s="22">
        <v>57</v>
      </c>
      <c r="I256" s="22">
        <v>36</v>
      </c>
      <c r="J256" s="22">
        <f t="shared" si="294"/>
        <v>768</v>
      </c>
      <c r="K256" s="48">
        <f t="shared" si="288"/>
        <v>1</v>
      </c>
      <c r="L256" s="22">
        <v>13.32</v>
      </c>
      <c r="M256" s="22">
        <v>82.1</v>
      </c>
      <c r="N256" s="22">
        <v>212.72</v>
      </c>
      <c r="O256" s="22">
        <v>0.88</v>
      </c>
      <c r="P256" s="22">
        <v>378.91</v>
      </c>
      <c r="Q256" s="22">
        <v>78.67</v>
      </c>
      <c r="R256" s="22">
        <v>39.716000000000001</v>
      </c>
      <c r="S256" s="22">
        <v>0</v>
      </c>
      <c r="T256" s="22">
        <v>5.2039999999999997</v>
      </c>
      <c r="U256" s="22">
        <f t="shared" si="302"/>
        <v>811.52</v>
      </c>
      <c r="V256" s="23"/>
      <c r="W256" s="22">
        <f t="shared" si="295"/>
        <v>12.930000000000064</v>
      </c>
      <c r="X256" s="22">
        <f t="shared" si="296"/>
        <v>21.67</v>
      </c>
      <c r="Y256" s="22">
        <f t="shared" si="289"/>
        <v>8.9200000000000017</v>
      </c>
      <c r="Z256" s="22">
        <f t="shared" si="297"/>
        <v>43.519999999999982</v>
      </c>
      <c r="AA256" s="23"/>
      <c r="AB256" s="24">
        <f t="shared" si="304"/>
        <v>1.9155555555555651E-2</v>
      </c>
      <c r="AC256" s="24">
        <f t="shared" si="304"/>
        <v>0.38017543859649128</v>
      </c>
      <c r="AD256" s="24">
        <f t="shared" si="304"/>
        <v>0.24777777777777782</v>
      </c>
      <c r="AE256" s="24">
        <f t="shared" si="304"/>
        <v>5.6666666666666643E-2</v>
      </c>
      <c r="AF256" s="23"/>
      <c r="AG256" s="25">
        <f t="shared" si="299"/>
        <v>1.5486073630820352</v>
      </c>
      <c r="AH256" s="23"/>
      <c r="AI256" s="18" t="str">
        <f t="shared" si="300"/>
        <v>Pass</v>
      </c>
      <c r="AJ256" s="18" t="str">
        <f t="shared" si="301"/>
        <v>Pass</v>
      </c>
      <c r="AK256" s="18" t="str">
        <f t="shared" si="290"/>
        <v>Pass</v>
      </c>
      <c r="AL256" s="18" t="str">
        <f t="shared" si="291"/>
        <v>Pass</v>
      </c>
      <c r="AM256" s="18" t="str">
        <f t="shared" si="292"/>
        <v>No</v>
      </c>
      <c r="AN256" s="26"/>
      <c r="AO256" s="26"/>
    </row>
    <row r="257" spans="1:41" x14ac:dyDescent="0.2">
      <c r="A257" s="18">
        <v>52695</v>
      </c>
      <c r="B257" s="18">
        <v>52623</v>
      </c>
      <c r="C257" s="18"/>
      <c r="D257" s="19" t="s">
        <v>165</v>
      </c>
      <c r="E257" s="20" t="str">
        <f t="shared" si="293"/>
        <v>52695_52623_</v>
      </c>
      <c r="F257" s="21" t="s">
        <v>12</v>
      </c>
      <c r="G257" s="22">
        <v>445</v>
      </c>
      <c r="H257" s="22">
        <v>35</v>
      </c>
      <c r="I257" s="22">
        <v>27</v>
      </c>
      <c r="J257" s="22">
        <f t="shared" si="294"/>
        <v>507</v>
      </c>
      <c r="K257" s="48">
        <f t="shared" si="288"/>
        <v>1</v>
      </c>
      <c r="L257" s="22">
        <v>15.37</v>
      </c>
      <c r="M257" s="22">
        <v>105.6</v>
      </c>
      <c r="N257" s="22">
        <v>189.14</v>
      </c>
      <c r="O257" s="22">
        <v>1.27</v>
      </c>
      <c r="P257" s="22">
        <v>330.58</v>
      </c>
      <c r="Q257" s="22">
        <v>60.17</v>
      </c>
      <c r="R257" s="22">
        <v>42.392000000000003</v>
      </c>
      <c r="S257" s="22">
        <v>0</v>
      </c>
      <c r="T257" s="22">
        <v>4.2</v>
      </c>
      <c r="U257" s="22">
        <f t="shared" si="302"/>
        <v>748.72200000000009</v>
      </c>
      <c r="V257" s="23"/>
      <c r="W257" s="22">
        <f t="shared" si="295"/>
        <v>196.96000000000004</v>
      </c>
      <c r="X257" s="22">
        <f t="shared" si="296"/>
        <v>25.17</v>
      </c>
      <c r="Y257" s="22">
        <f t="shared" si="289"/>
        <v>19.592000000000006</v>
      </c>
      <c r="Z257" s="22">
        <f t="shared" si="297"/>
        <v>241.72200000000009</v>
      </c>
      <c r="AA257" s="23"/>
      <c r="AB257" s="24">
        <f t="shared" si="304"/>
        <v>0.44260674157303381</v>
      </c>
      <c r="AC257" s="24">
        <f t="shared" si="304"/>
        <v>0.71914285714285719</v>
      </c>
      <c r="AD257" s="24">
        <f t="shared" si="304"/>
        <v>0.72562962962962985</v>
      </c>
      <c r="AE257" s="24">
        <f t="shared" si="304"/>
        <v>0.47676923076923095</v>
      </c>
      <c r="AF257" s="23"/>
      <c r="AG257" s="25">
        <f t="shared" si="299"/>
        <v>9.6468255559555836</v>
      </c>
      <c r="AH257" s="23"/>
      <c r="AI257" s="18" t="str">
        <f t="shared" si="300"/>
        <v>Fail</v>
      </c>
      <c r="AJ257" s="18" t="str">
        <f t="shared" si="301"/>
        <v>Fail</v>
      </c>
      <c r="AK257" s="18" t="str">
        <f t="shared" si="290"/>
        <v>Pass</v>
      </c>
      <c r="AL257" s="18" t="str">
        <f t="shared" si="291"/>
        <v>Fail</v>
      </c>
      <c r="AM257" s="18" t="str">
        <f t="shared" si="292"/>
        <v>No</v>
      </c>
      <c r="AN257" s="26"/>
      <c r="AO257" s="26"/>
    </row>
    <row r="258" spans="1:41" x14ac:dyDescent="0.2">
      <c r="A258" s="18">
        <v>51376</v>
      </c>
      <c r="B258" s="18">
        <v>51377</v>
      </c>
      <c r="C258" s="18"/>
      <c r="D258" s="19" t="s">
        <v>166</v>
      </c>
      <c r="E258" s="20" t="str">
        <f t="shared" si="293"/>
        <v>51376_51377_</v>
      </c>
      <c r="F258" s="21" t="s">
        <v>12</v>
      </c>
      <c r="G258" s="22">
        <v>280</v>
      </c>
      <c r="H258" s="22">
        <v>35</v>
      </c>
      <c r="I258" s="22">
        <v>11</v>
      </c>
      <c r="J258" s="22">
        <f t="shared" si="294"/>
        <v>326</v>
      </c>
      <c r="K258" s="48">
        <f t="shared" si="288"/>
        <v>1</v>
      </c>
      <c r="L258" s="22">
        <v>6</v>
      </c>
      <c r="M258" s="22">
        <v>70.02</v>
      </c>
      <c r="N258" s="22">
        <v>71.41</v>
      </c>
      <c r="O258" s="22">
        <v>0.08</v>
      </c>
      <c r="P258" s="22">
        <v>130.32</v>
      </c>
      <c r="Q258" s="22">
        <v>35.25</v>
      </c>
      <c r="R258" s="22">
        <v>11.772</v>
      </c>
      <c r="S258" s="22">
        <v>1.2E-2</v>
      </c>
      <c r="T258" s="22">
        <v>0.43200000000000005</v>
      </c>
      <c r="U258" s="22">
        <f t="shared" si="302"/>
        <v>325.29600000000005</v>
      </c>
      <c r="V258" s="23"/>
      <c r="W258" s="22">
        <f t="shared" si="295"/>
        <v>-2.1699999999999591</v>
      </c>
      <c r="X258" s="22">
        <f t="shared" si="296"/>
        <v>0.25</v>
      </c>
      <c r="Y258" s="22">
        <f t="shared" si="289"/>
        <v>1.2160000000000011</v>
      </c>
      <c r="Z258" s="22">
        <f t="shared" si="297"/>
        <v>-0.70399999999995089</v>
      </c>
      <c r="AA258" s="23"/>
      <c r="AB258" s="24">
        <f t="shared" si="304"/>
        <v>-7.7499999999998542E-3</v>
      </c>
      <c r="AC258" s="24">
        <f t="shared" si="304"/>
        <v>7.1428571428571426E-3</v>
      </c>
      <c r="AD258" s="24">
        <f t="shared" si="304"/>
        <v>0.11054545454545464</v>
      </c>
      <c r="AE258" s="24">
        <f t="shared" si="304"/>
        <v>-2.1595092024538371E-3</v>
      </c>
      <c r="AF258" s="23"/>
      <c r="AG258" s="25">
        <f t="shared" si="299"/>
        <v>3.9012021196900629E-2</v>
      </c>
      <c r="AH258" s="23"/>
      <c r="AI258" s="18" t="str">
        <f t="shared" si="300"/>
        <v>Pass</v>
      </c>
      <c r="AJ258" s="18" t="str">
        <f t="shared" si="301"/>
        <v>Pass</v>
      </c>
      <c r="AK258" s="18" t="str">
        <f t="shared" si="290"/>
        <v>Pass</v>
      </c>
      <c r="AL258" s="18" t="str">
        <f t="shared" si="291"/>
        <v>Pass</v>
      </c>
      <c r="AM258" s="18" t="str">
        <f t="shared" si="292"/>
        <v>No</v>
      </c>
      <c r="AN258" s="26"/>
      <c r="AO258" s="26"/>
    </row>
    <row r="259" spans="1:41" x14ac:dyDescent="0.2">
      <c r="A259" s="18">
        <v>51377</v>
      </c>
      <c r="B259" s="18">
        <v>51376</v>
      </c>
      <c r="C259" s="18"/>
      <c r="D259" s="19" t="s">
        <v>167</v>
      </c>
      <c r="E259" s="20" t="str">
        <f t="shared" si="293"/>
        <v>51377_51376_</v>
      </c>
      <c r="F259" s="21" t="s">
        <v>12</v>
      </c>
      <c r="G259" s="22">
        <v>349</v>
      </c>
      <c r="H259" s="22">
        <v>21</v>
      </c>
      <c r="I259" s="22">
        <v>24</v>
      </c>
      <c r="J259" s="22">
        <f t="shared" si="294"/>
        <v>394</v>
      </c>
      <c r="K259" s="48">
        <f t="shared" si="288"/>
        <v>1</v>
      </c>
      <c r="L259" s="22">
        <v>8.43</v>
      </c>
      <c r="M259" s="22">
        <v>45.74</v>
      </c>
      <c r="N259" s="22">
        <v>68.239999999999995</v>
      </c>
      <c r="O259" s="22">
        <v>0.17</v>
      </c>
      <c r="P259" s="22">
        <v>154.83000000000001</v>
      </c>
      <c r="Q259" s="22">
        <v>21.04</v>
      </c>
      <c r="R259" s="22">
        <v>20.98</v>
      </c>
      <c r="S259" s="22">
        <v>0</v>
      </c>
      <c r="T259" s="22">
        <v>0.36799999999999999</v>
      </c>
      <c r="U259" s="22">
        <f t="shared" si="302"/>
        <v>319.79800000000006</v>
      </c>
      <c r="V259" s="23"/>
      <c r="W259" s="22">
        <f t="shared" si="295"/>
        <v>-71.589999999999975</v>
      </c>
      <c r="X259" s="22">
        <f t="shared" si="296"/>
        <v>3.9999999999999147E-2</v>
      </c>
      <c r="Y259" s="22">
        <f t="shared" si="289"/>
        <v>-2.652000000000001</v>
      </c>
      <c r="Z259" s="22">
        <f t="shared" si="297"/>
        <v>-74.201999999999941</v>
      </c>
      <c r="AA259" s="23"/>
      <c r="AB259" s="24">
        <f t="shared" si="304"/>
        <v>-0.20512893982808017</v>
      </c>
      <c r="AC259" s="24">
        <f t="shared" si="304"/>
        <v>1.9047619047618642E-3</v>
      </c>
      <c r="AD259" s="24">
        <f t="shared" si="304"/>
        <v>-0.11050000000000004</v>
      </c>
      <c r="AE259" s="24">
        <f t="shared" si="304"/>
        <v>-0.18832994923857854</v>
      </c>
      <c r="AF259" s="23"/>
      <c r="AG259" s="25">
        <f t="shared" si="299"/>
        <v>3.9277419357442716</v>
      </c>
      <c r="AH259" s="23"/>
      <c r="AI259" s="18" t="str">
        <f t="shared" si="300"/>
        <v>Pass</v>
      </c>
      <c r="AJ259" s="18" t="str">
        <f t="shared" si="301"/>
        <v>Pass</v>
      </c>
      <c r="AK259" s="18" t="str">
        <f t="shared" si="290"/>
        <v>Pass</v>
      </c>
      <c r="AL259" s="18" t="str">
        <f t="shared" si="291"/>
        <v>Pass</v>
      </c>
      <c r="AM259" s="18" t="str">
        <f t="shared" si="292"/>
        <v>No</v>
      </c>
      <c r="AN259" s="26"/>
      <c r="AO259" s="26"/>
    </row>
    <row r="260" spans="1:41" x14ac:dyDescent="0.2">
      <c r="A260" s="18"/>
      <c r="B260" s="18"/>
      <c r="C260" s="18"/>
      <c r="D260" s="19"/>
      <c r="E260" s="20"/>
      <c r="F260" s="21"/>
      <c r="G260" s="22"/>
      <c r="H260" s="22"/>
      <c r="I260" s="22"/>
      <c r="J260" s="22"/>
      <c r="K260" s="48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3"/>
      <c r="W260" s="22"/>
      <c r="X260" s="22"/>
      <c r="Y260" s="22"/>
      <c r="Z260" s="22"/>
      <c r="AA260" s="23"/>
      <c r="AB260" s="24"/>
      <c r="AC260" s="24"/>
      <c r="AD260" s="24"/>
      <c r="AE260" s="24"/>
      <c r="AF260" s="23"/>
      <c r="AG260" s="25"/>
      <c r="AH260" s="23"/>
      <c r="AI260" s="18"/>
      <c r="AJ260" s="18"/>
      <c r="AK260" s="18"/>
      <c r="AL260" s="18"/>
      <c r="AM260" s="18"/>
      <c r="AN260" s="26"/>
      <c r="AO260" s="26"/>
    </row>
    <row r="261" spans="1:41" x14ac:dyDescent="0.2">
      <c r="A261" s="18"/>
      <c r="B261" s="18"/>
      <c r="C261" s="18"/>
      <c r="D261" s="19"/>
      <c r="E261" s="20"/>
      <c r="F261" s="21"/>
      <c r="G261" s="22"/>
      <c r="H261" s="22"/>
      <c r="I261" s="22"/>
      <c r="J261" s="22"/>
      <c r="K261" s="48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3"/>
      <c r="W261" s="22"/>
      <c r="X261" s="22"/>
      <c r="Y261" s="22"/>
      <c r="Z261" s="22"/>
      <c r="AA261" s="23"/>
      <c r="AB261" s="24"/>
      <c r="AC261" s="24"/>
      <c r="AD261" s="24"/>
      <c r="AE261" s="24"/>
      <c r="AF261" s="23"/>
      <c r="AG261" s="25"/>
      <c r="AH261" s="23"/>
      <c r="AI261" s="18"/>
      <c r="AJ261" s="18"/>
      <c r="AK261" s="18"/>
      <c r="AL261" s="18"/>
      <c r="AM261" s="18"/>
      <c r="AN261" s="26"/>
      <c r="AO261" s="26"/>
    </row>
    <row r="262" spans="1:41" x14ac:dyDescent="0.2">
      <c r="A262" s="18">
        <v>50753</v>
      </c>
      <c r="B262" s="18">
        <v>52771</v>
      </c>
      <c r="C262" s="18"/>
      <c r="D262" s="19" t="s">
        <v>168</v>
      </c>
      <c r="E262" s="20" t="str">
        <f t="shared" si="293"/>
        <v>50753_52771_</v>
      </c>
      <c r="F262" s="21" t="s">
        <v>12</v>
      </c>
      <c r="G262" s="22">
        <v>408</v>
      </c>
      <c r="H262" s="22">
        <v>40</v>
      </c>
      <c r="I262" s="22">
        <v>13</v>
      </c>
      <c r="J262" s="22">
        <f t="shared" si="294"/>
        <v>461</v>
      </c>
      <c r="K262" s="48">
        <f t="shared" si="288"/>
        <v>1</v>
      </c>
      <c r="L262" s="22">
        <v>17.12</v>
      </c>
      <c r="M262" s="22">
        <v>92.86</v>
      </c>
      <c r="N262" s="22">
        <v>107.47</v>
      </c>
      <c r="O262" s="22">
        <v>2.48</v>
      </c>
      <c r="P262" s="22">
        <v>299.39999999999998</v>
      </c>
      <c r="Q262" s="22">
        <v>42.72</v>
      </c>
      <c r="R262" s="22">
        <v>20.991999999999997</v>
      </c>
      <c r="S262" s="22">
        <v>5.2000000000000005E-2</v>
      </c>
      <c r="T262" s="22">
        <v>2.476</v>
      </c>
      <c r="U262" s="22">
        <f t="shared" si="302"/>
        <v>585.56999999999994</v>
      </c>
      <c r="V262" s="23"/>
      <c r="W262" s="22">
        <f t="shared" si="295"/>
        <v>111.32999999999993</v>
      </c>
      <c r="X262" s="22">
        <f t="shared" si="296"/>
        <v>2.7199999999999989</v>
      </c>
      <c r="Y262" s="22">
        <f t="shared" si="289"/>
        <v>10.519999999999996</v>
      </c>
      <c r="Z262" s="22">
        <f t="shared" si="297"/>
        <v>124.56999999999994</v>
      </c>
      <c r="AA262" s="23"/>
      <c r="AB262" s="24">
        <f t="shared" si="304"/>
        <v>0.27286764705882333</v>
      </c>
      <c r="AC262" s="24">
        <f t="shared" si="304"/>
        <v>6.7999999999999977E-2</v>
      </c>
      <c r="AD262" s="24">
        <f t="shared" si="304"/>
        <v>0.80923076923076898</v>
      </c>
      <c r="AE262" s="24">
        <f t="shared" si="304"/>
        <v>0.27021691973969619</v>
      </c>
      <c r="AF262" s="23"/>
      <c r="AG262" s="25">
        <f t="shared" si="299"/>
        <v>5.4455822440282278</v>
      </c>
      <c r="AH262" s="23"/>
      <c r="AI262" s="18" t="str">
        <f t="shared" si="300"/>
        <v>Fail</v>
      </c>
      <c r="AJ262" s="18" t="str">
        <f t="shared" si="301"/>
        <v>Fail</v>
      </c>
      <c r="AK262" s="18" t="str">
        <f t="shared" si="290"/>
        <v>Pass</v>
      </c>
      <c r="AL262" s="18" t="str">
        <f t="shared" si="291"/>
        <v>Pass</v>
      </c>
      <c r="AM262" s="18" t="str">
        <f t="shared" si="292"/>
        <v>No</v>
      </c>
      <c r="AN262" s="26"/>
      <c r="AO262" s="26"/>
    </row>
    <row r="263" spans="1:41" x14ac:dyDescent="0.2">
      <c r="A263" s="18">
        <v>52771</v>
      </c>
      <c r="B263" s="18">
        <v>50753</v>
      </c>
      <c r="C263" s="18"/>
      <c r="D263" s="19" t="s">
        <v>169</v>
      </c>
      <c r="E263" s="20" t="str">
        <f t="shared" si="293"/>
        <v>52771_50753_</v>
      </c>
      <c r="F263" s="21" t="s">
        <v>12</v>
      </c>
      <c r="G263" s="22">
        <v>512</v>
      </c>
      <c r="H263" s="22">
        <v>49</v>
      </c>
      <c r="I263" s="22">
        <v>15</v>
      </c>
      <c r="J263" s="22">
        <f t="shared" si="294"/>
        <v>576</v>
      </c>
      <c r="K263" s="48">
        <f t="shared" si="288"/>
        <v>1</v>
      </c>
      <c r="L263" s="22">
        <v>19.77</v>
      </c>
      <c r="M263" s="22">
        <v>69.28</v>
      </c>
      <c r="N263" s="22">
        <v>37.47</v>
      </c>
      <c r="O263" s="22">
        <v>0.53</v>
      </c>
      <c r="P263" s="22">
        <v>260.3</v>
      </c>
      <c r="Q263" s="22">
        <v>49.64</v>
      </c>
      <c r="R263" s="22">
        <v>11.86</v>
      </c>
      <c r="S263" s="22">
        <v>5.6000000000000008E-2</v>
      </c>
      <c r="T263" s="22">
        <v>1.42</v>
      </c>
      <c r="U263" s="22">
        <f t="shared" si="302"/>
        <v>450.32600000000002</v>
      </c>
      <c r="V263" s="23"/>
      <c r="W263" s="22">
        <f t="shared" si="295"/>
        <v>-124.64999999999998</v>
      </c>
      <c r="X263" s="22">
        <f t="shared" si="296"/>
        <v>0.64000000000000057</v>
      </c>
      <c r="Y263" s="22">
        <f t="shared" si="289"/>
        <v>-1.6640000000000015</v>
      </c>
      <c r="Z263" s="22">
        <f t="shared" si="297"/>
        <v>-125.67399999999998</v>
      </c>
      <c r="AA263" s="23"/>
      <c r="AB263" s="24">
        <f t="shared" si="304"/>
        <v>-0.24345703124999996</v>
      </c>
      <c r="AC263" s="24">
        <f t="shared" si="304"/>
        <v>1.3061224489795929E-2</v>
      </c>
      <c r="AD263" s="24">
        <f t="shared" si="304"/>
        <v>-0.11093333333333343</v>
      </c>
      <c r="AE263" s="24">
        <f t="shared" si="304"/>
        <v>-0.21818402777777773</v>
      </c>
      <c r="AF263" s="23"/>
      <c r="AG263" s="25">
        <f t="shared" si="299"/>
        <v>5.5477613485669437</v>
      </c>
      <c r="AH263" s="23"/>
      <c r="AI263" s="18" t="str">
        <f t="shared" si="300"/>
        <v>Fail</v>
      </c>
      <c r="AJ263" s="18" t="str">
        <f t="shared" si="301"/>
        <v>Fail</v>
      </c>
      <c r="AK263" s="18" t="str">
        <f t="shared" si="290"/>
        <v>Pass</v>
      </c>
      <c r="AL263" s="18" t="str">
        <f t="shared" si="291"/>
        <v>Pass</v>
      </c>
      <c r="AM263" s="18" t="str">
        <f t="shared" si="292"/>
        <v>No</v>
      </c>
      <c r="AN263" s="26"/>
      <c r="AO263" s="26"/>
    </row>
    <row r="264" spans="1:41" x14ac:dyDescent="0.2">
      <c r="A264" s="18">
        <v>50906</v>
      </c>
      <c r="B264" s="18">
        <v>55004</v>
      </c>
      <c r="C264" s="18"/>
      <c r="D264" s="19" t="s">
        <v>170</v>
      </c>
      <c r="E264" s="20" t="str">
        <f t="shared" si="293"/>
        <v>50906_55004_</v>
      </c>
      <c r="F264" s="21" t="s">
        <v>12</v>
      </c>
      <c r="G264" s="22">
        <v>686</v>
      </c>
      <c r="H264" s="22">
        <v>50</v>
      </c>
      <c r="I264" s="22">
        <v>16</v>
      </c>
      <c r="J264" s="22">
        <f t="shared" si="294"/>
        <v>752</v>
      </c>
      <c r="K264" s="48">
        <f t="shared" ref="K264:K325" si="305">COUNTIF(E:E,E264)</f>
        <v>1</v>
      </c>
      <c r="L264" s="22">
        <v>41.95</v>
      </c>
      <c r="M264" s="22">
        <v>88.59</v>
      </c>
      <c r="N264" s="22">
        <v>85.6</v>
      </c>
      <c r="O264" s="22">
        <v>1.1200000000000001</v>
      </c>
      <c r="P264" s="22">
        <v>469.71</v>
      </c>
      <c r="Q264" s="22">
        <v>50.11</v>
      </c>
      <c r="R264" s="22">
        <v>15.044</v>
      </c>
      <c r="S264" s="22">
        <v>8.0000000000000002E-3</v>
      </c>
      <c r="T264" s="22">
        <v>1.54</v>
      </c>
      <c r="U264" s="22">
        <f t="shared" si="302"/>
        <v>753.67200000000003</v>
      </c>
      <c r="V264" s="23"/>
      <c r="W264" s="22">
        <f t="shared" si="295"/>
        <v>0.97000000000002728</v>
      </c>
      <c r="X264" s="22">
        <f t="shared" si="296"/>
        <v>0.10999999999999943</v>
      </c>
      <c r="Y264" s="22">
        <f t="shared" ref="Y264:Y325" si="306">(R264+S264+T264)-I264</f>
        <v>0.59199999999999875</v>
      </c>
      <c r="Z264" s="22">
        <f t="shared" si="297"/>
        <v>1.6720000000000255</v>
      </c>
      <c r="AA264" s="23"/>
      <c r="AB264" s="24">
        <f t="shared" si="304"/>
        <v>1.4139941690962496E-3</v>
      </c>
      <c r="AC264" s="24">
        <f t="shared" si="304"/>
        <v>2.1999999999999884E-3</v>
      </c>
      <c r="AD264" s="24">
        <f t="shared" si="304"/>
        <v>3.6999999999999922E-2</v>
      </c>
      <c r="AE264" s="24">
        <f t="shared" si="304"/>
        <v>2.2234042553191829E-3</v>
      </c>
      <c r="AF264" s="23"/>
      <c r="AG264" s="25">
        <f t="shared" si="299"/>
        <v>6.0937703567509854E-2</v>
      </c>
      <c r="AH264" s="23"/>
      <c r="AI264" s="18" t="str">
        <f t="shared" si="300"/>
        <v>Pass</v>
      </c>
      <c r="AJ264" s="18" t="str">
        <f t="shared" si="301"/>
        <v>Pass</v>
      </c>
      <c r="AK264" s="18" t="str">
        <f t="shared" ref="AK264:AK325" si="307">IF(AG264&lt;=10,"Pass","Fail")</f>
        <v>Pass</v>
      </c>
      <c r="AL264" s="18" t="str">
        <f t="shared" ref="AL264:AL325" si="308">IF(AG264&lt;=7,"Pass","Fail")</f>
        <v>Pass</v>
      </c>
      <c r="AM264" s="18" t="str">
        <f t="shared" ref="AM264:AM325" si="309">IF(AG264&gt;10,"Yes","No")</f>
        <v>No</v>
      </c>
      <c r="AN264" s="26"/>
      <c r="AO264" s="26"/>
    </row>
    <row r="265" spans="1:41" x14ac:dyDescent="0.2">
      <c r="A265" s="18">
        <v>50551</v>
      </c>
      <c r="B265" s="18">
        <v>50513</v>
      </c>
      <c r="C265" s="18"/>
      <c r="D265" s="19" t="s">
        <v>171</v>
      </c>
      <c r="E265" s="20" t="str">
        <f t="shared" ref="E265:E328" si="310">A265&amp;"_"&amp;B265&amp;"_"&amp;C265</f>
        <v>50551_50513_</v>
      </c>
      <c r="F265" s="21" t="s">
        <v>12</v>
      </c>
      <c r="G265" s="22">
        <v>126</v>
      </c>
      <c r="H265" s="22">
        <v>12</v>
      </c>
      <c r="I265" s="22">
        <v>4</v>
      </c>
      <c r="J265" s="22">
        <f t="shared" ref="J265:J328" si="311">G265+H265+I265</f>
        <v>142</v>
      </c>
      <c r="K265" s="48">
        <f t="shared" si="305"/>
        <v>1</v>
      </c>
      <c r="L265" s="22">
        <v>11.79</v>
      </c>
      <c r="M265" s="22">
        <v>13.29</v>
      </c>
      <c r="N265" s="22">
        <v>9.0299999999999994</v>
      </c>
      <c r="O265" s="22">
        <v>0.11</v>
      </c>
      <c r="P265" s="22">
        <v>112.88</v>
      </c>
      <c r="Q265" s="22">
        <v>11.96</v>
      </c>
      <c r="R265" s="22">
        <v>4</v>
      </c>
      <c r="S265" s="22">
        <v>0</v>
      </c>
      <c r="T265" s="22">
        <v>0</v>
      </c>
      <c r="U265" s="22">
        <f t="shared" si="302"/>
        <v>163.06</v>
      </c>
      <c r="V265" s="23"/>
      <c r="W265" s="22">
        <f t="shared" ref="W265:W328" si="312">(L265+M265+N265+O265+P265)-G265</f>
        <v>21.099999999999994</v>
      </c>
      <c r="X265" s="22">
        <f t="shared" ref="X265:X328" si="313">Q265-H265</f>
        <v>-3.9999999999999147E-2</v>
      </c>
      <c r="Y265" s="22">
        <f t="shared" si="306"/>
        <v>0</v>
      </c>
      <c r="Z265" s="22">
        <f t="shared" ref="Z265:Z328" si="314">U265-J265</f>
        <v>21.060000000000002</v>
      </c>
      <c r="AA265" s="23"/>
      <c r="AB265" s="24">
        <f t="shared" si="304"/>
        <v>0.16746031746031742</v>
      </c>
      <c r="AC265" s="24">
        <f t="shared" si="304"/>
        <v>-3.3333333333332624E-3</v>
      </c>
      <c r="AD265" s="24">
        <f t="shared" si="304"/>
        <v>0</v>
      </c>
      <c r="AE265" s="24">
        <f t="shared" si="304"/>
        <v>0.14830985915492959</v>
      </c>
      <c r="AF265" s="23"/>
      <c r="AG265" s="25">
        <f t="shared" ref="AG265:AG328" si="315">((2*(Z265^2))/(J265+U265))^0.5</f>
        <v>1.7052212329261907</v>
      </c>
      <c r="AH265" s="23"/>
      <c r="AI265" s="18" t="str">
        <f t="shared" ref="AI265:AI328" si="316">IF(J265&lt;700,IF(((Z265^2)^0.5)&lt;=100,"Pass","Fail"),IF(J265&lt;2700,IF(((AE265^2)^0.5)&lt;=0.15,"Pass","Fail"),IF(Z265&lt;400,"Pass","Fail")))</f>
        <v>Pass</v>
      </c>
      <c r="AJ265" s="18" t="str">
        <f t="shared" ref="AJ265:AJ328" si="317">IF(AG265&lt;=5,"Pass","Fail")</f>
        <v>Pass</v>
      </c>
      <c r="AK265" s="18" t="str">
        <f t="shared" si="307"/>
        <v>Pass</v>
      </c>
      <c r="AL265" s="18" t="str">
        <f t="shared" si="308"/>
        <v>Pass</v>
      </c>
      <c r="AM265" s="18" t="str">
        <f t="shared" si="309"/>
        <v>No</v>
      </c>
      <c r="AN265" s="26"/>
      <c r="AO265" s="26"/>
    </row>
    <row r="266" spans="1:41" x14ac:dyDescent="0.2">
      <c r="A266" s="18">
        <v>55004</v>
      </c>
      <c r="B266" s="18">
        <v>50906</v>
      </c>
      <c r="C266" s="18"/>
      <c r="D266" s="19" t="s">
        <v>172</v>
      </c>
      <c r="E266" s="20" t="str">
        <f t="shared" si="310"/>
        <v>55004_50906_</v>
      </c>
      <c r="F266" s="21" t="s">
        <v>12</v>
      </c>
      <c r="G266" s="22">
        <v>595</v>
      </c>
      <c r="H266" s="22">
        <v>65</v>
      </c>
      <c r="I266" s="22">
        <v>19</v>
      </c>
      <c r="J266" s="22">
        <f t="shared" si="311"/>
        <v>679</v>
      </c>
      <c r="K266" s="48">
        <f t="shared" si="305"/>
        <v>1</v>
      </c>
      <c r="L266" s="22">
        <v>36.53</v>
      </c>
      <c r="M266" s="22">
        <v>67.27</v>
      </c>
      <c r="N266" s="22">
        <v>63.43</v>
      </c>
      <c r="O266" s="22">
        <v>0.79</v>
      </c>
      <c r="P266" s="22">
        <v>428.99</v>
      </c>
      <c r="Q266" s="22">
        <v>65.14</v>
      </c>
      <c r="R266" s="22">
        <v>19.672000000000001</v>
      </c>
      <c r="S266" s="22">
        <v>8.0000000000000002E-3</v>
      </c>
      <c r="T266" s="22">
        <v>1.1720000000000002</v>
      </c>
      <c r="U266" s="22">
        <f t="shared" ref="U266:U329" si="318">L266+M266+N266+O266+P266+Q266+R266+S266+T266</f>
        <v>683.00200000000007</v>
      </c>
      <c r="V266" s="23"/>
      <c r="W266" s="22">
        <f t="shared" si="312"/>
        <v>2.0099999999999909</v>
      </c>
      <c r="X266" s="22">
        <f t="shared" si="313"/>
        <v>0.14000000000000057</v>
      </c>
      <c r="Y266" s="22">
        <f t="shared" si="306"/>
        <v>1.8520000000000003</v>
      </c>
      <c r="Z266" s="22">
        <f t="shared" si="314"/>
        <v>4.0020000000000664</v>
      </c>
      <c r="AA266" s="23"/>
      <c r="AB266" s="24">
        <f t="shared" si="304"/>
        <v>3.3781512605041866E-3</v>
      </c>
      <c r="AC266" s="24">
        <f t="shared" si="304"/>
        <v>2.1538461538461624E-3</v>
      </c>
      <c r="AD266" s="24">
        <f t="shared" si="304"/>
        <v>9.7473684210526337E-2</v>
      </c>
      <c r="AE266" s="24">
        <f t="shared" si="304"/>
        <v>5.8939617083947956E-3</v>
      </c>
      <c r="AF266" s="23"/>
      <c r="AG266" s="25">
        <f t="shared" si="315"/>
        <v>0.15335686061762333</v>
      </c>
      <c r="AH266" s="23"/>
      <c r="AI266" s="18" t="str">
        <f t="shared" si="316"/>
        <v>Pass</v>
      </c>
      <c r="AJ266" s="18" t="str">
        <f t="shared" si="317"/>
        <v>Pass</v>
      </c>
      <c r="AK266" s="18" t="str">
        <f t="shared" si="307"/>
        <v>Pass</v>
      </c>
      <c r="AL266" s="18" t="str">
        <f t="shared" si="308"/>
        <v>Pass</v>
      </c>
      <c r="AM266" s="18" t="str">
        <f t="shared" si="309"/>
        <v>No</v>
      </c>
      <c r="AN266" s="26"/>
      <c r="AO266" s="26"/>
    </row>
    <row r="267" spans="1:41" x14ac:dyDescent="0.2">
      <c r="A267" s="18">
        <v>50513</v>
      </c>
      <c r="B267" s="18">
        <v>50551</v>
      </c>
      <c r="C267" s="18"/>
      <c r="D267" s="19" t="s">
        <v>173</v>
      </c>
      <c r="E267" s="20" t="str">
        <f t="shared" si="310"/>
        <v>50513_50551_</v>
      </c>
      <c r="F267" s="21" t="s">
        <v>12</v>
      </c>
      <c r="G267" s="22">
        <v>99</v>
      </c>
      <c r="H267" s="22">
        <v>15</v>
      </c>
      <c r="I267" s="22">
        <v>6</v>
      </c>
      <c r="J267" s="22">
        <f t="shared" si="311"/>
        <v>120</v>
      </c>
      <c r="K267" s="48">
        <f t="shared" si="305"/>
        <v>1</v>
      </c>
      <c r="L267" s="22">
        <v>10.91</v>
      </c>
      <c r="M267" s="22">
        <v>9.34</v>
      </c>
      <c r="N267" s="22">
        <v>5.92</v>
      </c>
      <c r="O267" s="22">
        <v>0.23</v>
      </c>
      <c r="P267" s="22">
        <v>113.34</v>
      </c>
      <c r="Q267" s="22">
        <v>14.99</v>
      </c>
      <c r="R267" s="22">
        <v>5.8879999999999999</v>
      </c>
      <c r="S267" s="22">
        <v>0</v>
      </c>
      <c r="T267" s="22">
        <v>0</v>
      </c>
      <c r="U267" s="22">
        <f t="shared" si="318"/>
        <v>160.61800000000002</v>
      </c>
      <c r="V267" s="23"/>
      <c r="W267" s="22">
        <f t="shared" si="312"/>
        <v>40.740000000000009</v>
      </c>
      <c r="X267" s="22">
        <f t="shared" si="313"/>
        <v>-9.9999999999997868E-3</v>
      </c>
      <c r="Y267" s="22">
        <f t="shared" si="306"/>
        <v>-0.1120000000000001</v>
      </c>
      <c r="Z267" s="22">
        <f t="shared" si="314"/>
        <v>40.618000000000023</v>
      </c>
      <c r="AA267" s="23"/>
      <c r="AB267" s="24">
        <f t="shared" si="304"/>
        <v>0.41151515151515161</v>
      </c>
      <c r="AC267" s="24">
        <f t="shared" si="304"/>
        <v>-6.6666666666665244E-4</v>
      </c>
      <c r="AD267" s="24">
        <f t="shared" si="304"/>
        <v>-1.8666666666666682E-2</v>
      </c>
      <c r="AE267" s="24">
        <f t="shared" si="304"/>
        <v>0.33848333333333352</v>
      </c>
      <c r="AF267" s="23"/>
      <c r="AG267" s="25">
        <f t="shared" si="315"/>
        <v>3.4290654190097754</v>
      </c>
      <c r="AH267" s="23"/>
      <c r="AI267" s="18" t="str">
        <f t="shared" si="316"/>
        <v>Pass</v>
      </c>
      <c r="AJ267" s="18" t="str">
        <f t="shared" si="317"/>
        <v>Pass</v>
      </c>
      <c r="AK267" s="18" t="str">
        <f t="shared" si="307"/>
        <v>Pass</v>
      </c>
      <c r="AL267" s="18" t="str">
        <f t="shared" si="308"/>
        <v>Pass</v>
      </c>
      <c r="AM267" s="18" t="str">
        <f t="shared" si="309"/>
        <v>No</v>
      </c>
      <c r="AN267" s="26"/>
      <c r="AO267" s="26"/>
    </row>
    <row r="268" spans="1:41" x14ac:dyDescent="0.2">
      <c r="A268" s="18">
        <v>51332</v>
      </c>
      <c r="B268" s="18">
        <v>50969</v>
      </c>
      <c r="C268" s="18"/>
      <c r="D268" s="19" t="s">
        <v>174</v>
      </c>
      <c r="E268" s="20" t="str">
        <f t="shared" si="310"/>
        <v>51332_50969_</v>
      </c>
      <c r="F268" s="21" t="s">
        <v>12</v>
      </c>
      <c r="G268" s="22">
        <v>64</v>
      </c>
      <c r="H268" s="22">
        <v>14</v>
      </c>
      <c r="I268" s="22">
        <v>3</v>
      </c>
      <c r="J268" s="22">
        <f t="shared" si="311"/>
        <v>81</v>
      </c>
      <c r="K268" s="48">
        <f t="shared" si="305"/>
        <v>1</v>
      </c>
      <c r="L268" s="22">
        <v>0</v>
      </c>
      <c r="M268" s="22">
        <v>0</v>
      </c>
      <c r="N268" s="22">
        <v>0</v>
      </c>
      <c r="O268" s="22">
        <v>0</v>
      </c>
      <c r="P268" s="22">
        <v>0</v>
      </c>
      <c r="Q268" s="22">
        <v>0</v>
      </c>
      <c r="R268" s="22">
        <v>2</v>
      </c>
      <c r="S268" s="22">
        <v>0</v>
      </c>
      <c r="T268" s="22">
        <v>0</v>
      </c>
      <c r="U268" s="22">
        <f t="shared" si="318"/>
        <v>2</v>
      </c>
      <c r="V268" s="23"/>
      <c r="W268" s="22">
        <f t="shared" si="312"/>
        <v>-64</v>
      </c>
      <c r="X268" s="22">
        <f t="shared" si="313"/>
        <v>-14</v>
      </c>
      <c r="Y268" s="22">
        <f t="shared" si="306"/>
        <v>-1</v>
      </c>
      <c r="Z268" s="22">
        <f t="shared" si="314"/>
        <v>-79</v>
      </c>
      <c r="AA268" s="23"/>
      <c r="AB268" s="24">
        <f t="shared" si="304"/>
        <v>-1</v>
      </c>
      <c r="AC268" s="24">
        <f t="shared" si="304"/>
        <v>-1</v>
      </c>
      <c r="AD268" s="24">
        <f t="shared" si="304"/>
        <v>-0.33333333333333331</v>
      </c>
      <c r="AE268" s="24">
        <f t="shared" si="304"/>
        <v>-0.97530864197530864</v>
      </c>
      <c r="AF268" s="23"/>
      <c r="AG268" s="25">
        <f t="shared" si="315"/>
        <v>12.263178306160059</v>
      </c>
      <c r="AH268" s="23"/>
      <c r="AI268" s="18" t="str">
        <f t="shared" si="316"/>
        <v>Pass</v>
      </c>
      <c r="AJ268" s="18" t="str">
        <f t="shared" si="317"/>
        <v>Fail</v>
      </c>
      <c r="AK268" s="18" t="str">
        <f t="shared" si="307"/>
        <v>Fail</v>
      </c>
      <c r="AL268" s="18" t="str">
        <f t="shared" si="308"/>
        <v>Fail</v>
      </c>
      <c r="AM268" s="18" t="str">
        <f t="shared" si="309"/>
        <v>Yes</v>
      </c>
      <c r="AN268" s="26"/>
      <c r="AO268" s="26"/>
    </row>
    <row r="269" spans="1:41" x14ac:dyDescent="0.2">
      <c r="A269" s="18">
        <v>50969</v>
      </c>
      <c r="B269" s="18">
        <v>51332</v>
      </c>
      <c r="C269" s="18"/>
      <c r="D269" s="19" t="s">
        <v>175</v>
      </c>
      <c r="E269" s="20" t="str">
        <f t="shared" si="310"/>
        <v>50969_51332_</v>
      </c>
      <c r="F269" s="21" t="s">
        <v>12</v>
      </c>
      <c r="G269" s="22">
        <v>76</v>
      </c>
      <c r="H269" s="22">
        <v>14</v>
      </c>
      <c r="I269" s="22">
        <v>2</v>
      </c>
      <c r="J269" s="22">
        <f t="shared" si="311"/>
        <v>92</v>
      </c>
      <c r="K269" s="48">
        <f t="shared" si="305"/>
        <v>1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  <c r="Q269" s="22">
        <v>0</v>
      </c>
      <c r="R269" s="22">
        <v>4.0000000000000001E-3</v>
      </c>
      <c r="S269" s="22">
        <v>0</v>
      </c>
      <c r="T269" s="22">
        <v>0</v>
      </c>
      <c r="U269" s="22">
        <f t="shared" si="318"/>
        <v>4.0000000000000001E-3</v>
      </c>
      <c r="V269" s="23"/>
      <c r="W269" s="22">
        <f t="shared" si="312"/>
        <v>-76</v>
      </c>
      <c r="X269" s="22">
        <f t="shared" si="313"/>
        <v>-14</v>
      </c>
      <c r="Y269" s="22">
        <f t="shared" si="306"/>
        <v>-1.996</v>
      </c>
      <c r="Z269" s="22">
        <f t="shared" si="314"/>
        <v>-91.995999999999995</v>
      </c>
      <c r="AA269" s="23"/>
      <c r="AB269" s="24">
        <f t="shared" si="304"/>
        <v>-1</v>
      </c>
      <c r="AC269" s="24">
        <f t="shared" si="304"/>
        <v>-1</v>
      </c>
      <c r="AD269" s="24">
        <f t="shared" si="304"/>
        <v>-0.998</v>
      </c>
      <c r="AE269" s="24">
        <f t="shared" si="304"/>
        <v>-0.99995652173913041</v>
      </c>
      <c r="AF269" s="23"/>
      <c r="AG269" s="25">
        <f t="shared" si="315"/>
        <v>13.563775336949659</v>
      </c>
      <c r="AH269" s="23"/>
      <c r="AI269" s="18" t="str">
        <f t="shared" si="316"/>
        <v>Pass</v>
      </c>
      <c r="AJ269" s="18" t="str">
        <f t="shared" si="317"/>
        <v>Fail</v>
      </c>
      <c r="AK269" s="18" t="str">
        <f t="shared" si="307"/>
        <v>Fail</v>
      </c>
      <c r="AL269" s="18" t="str">
        <f t="shared" si="308"/>
        <v>Fail</v>
      </c>
      <c r="AM269" s="18" t="str">
        <f t="shared" si="309"/>
        <v>Yes</v>
      </c>
      <c r="AN269" s="26"/>
      <c r="AO269" s="26"/>
    </row>
    <row r="270" spans="1:41" x14ac:dyDescent="0.2">
      <c r="A270" s="18">
        <v>50707</v>
      </c>
      <c r="B270" s="18">
        <v>50711</v>
      </c>
      <c r="C270" s="18"/>
      <c r="D270" s="19" t="s">
        <v>176</v>
      </c>
      <c r="E270" s="20" t="str">
        <f t="shared" si="310"/>
        <v>50707_50711_</v>
      </c>
      <c r="F270" s="21" t="s">
        <v>12</v>
      </c>
      <c r="G270" s="22">
        <v>78</v>
      </c>
      <c r="H270" s="22">
        <v>6</v>
      </c>
      <c r="I270" s="22">
        <v>2</v>
      </c>
      <c r="J270" s="22">
        <f t="shared" si="311"/>
        <v>86</v>
      </c>
      <c r="K270" s="48">
        <f t="shared" si="305"/>
        <v>1</v>
      </c>
      <c r="L270" s="22">
        <v>15.89</v>
      </c>
      <c r="M270" s="22">
        <v>30.59</v>
      </c>
      <c r="N270" s="22">
        <v>12.87</v>
      </c>
      <c r="O270" s="22">
        <v>0.1</v>
      </c>
      <c r="P270" s="22">
        <v>176.39</v>
      </c>
      <c r="Q270" s="22">
        <v>5.56</v>
      </c>
      <c r="R270" s="22">
        <v>7.492</v>
      </c>
      <c r="S270" s="22">
        <v>0</v>
      </c>
      <c r="T270" s="22">
        <v>0</v>
      </c>
      <c r="U270" s="22">
        <f t="shared" si="318"/>
        <v>248.89199999999997</v>
      </c>
      <c r="V270" s="23"/>
      <c r="W270" s="22">
        <f t="shared" si="312"/>
        <v>157.83999999999997</v>
      </c>
      <c r="X270" s="22">
        <f t="shared" si="313"/>
        <v>-0.44000000000000039</v>
      </c>
      <c r="Y270" s="22">
        <f t="shared" si="306"/>
        <v>5.492</v>
      </c>
      <c r="Z270" s="22">
        <f t="shared" si="314"/>
        <v>162.89199999999997</v>
      </c>
      <c r="AA270" s="23"/>
      <c r="AB270" s="24">
        <f t="shared" si="304"/>
        <v>2.0235897435897434</v>
      </c>
      <c r="AC270" s="24">
        <f t="shared" si="304"/>
        <v>-7.3333333333333403E-2</v>
      </c>
      <c r="AD270" s="24">
        <f t="shared" si="304"/>
        <v>2.746</v>
      </c>
      <c r="AE270" s="24">
        <f t="shared" si="304"/>
        <v>1.8940930232558135</v>
      </c>
      <c r="AF270" s="23"/>
      <c r="AG270" s="25">
        <f t="shared" si="315"/>
        <v>12.5881632636793</v>
      </c>
      <c r="AH270" s="23"/>
      <c r="AI270" s="18" t="str">
        <f t="shared" si="316"/>
        <v>Fail</v>
      </c>
      <c r="AJ270" s="18" t="str">
        <f t="shared" si="317"/>
        <v>Fail</v>
      </c>
      <c r="AK270" s="18" t="str">
        <f t="shared" si="307"/>
        <v>Fail</v>
      </c>
      <c r="AL270" s="18" t="str">
        <f t="shared" si="308"/>
        <v>Fail</v>
      </c>
      <c r="AM270" s="18" t="str">
        <f t="shared" si="309"/>
        <v>Yes</v>
      </c>
      <c r="AN270" s="26"/>
      <c r="AO270" s="26"/>
    </row>
    <row r="271" spans="1:41" x14ac:dyDescent="0.2">
      <c r="A271" s="18">
        <v>50711</v>
      </c>
      <c r="B271" s="18">
        <v>50707</v>
      </c>
      <c r="C271" s="18"/>
      <c r="D271" s="19" t="s">
        <v>177</v>
      </c>
      <c r="E271" s="20" t="str">
        <f t="shared" si="310"/>
        <v>50711_50707_</v>
      </c>
      <c r="F271" s="21" t="s">
        <v>12</v>
      </c>
      <c r="G271" s="22">
        <v>161</v>
      </c>
      <c r="H271" s="22">
        <v>12</v>
      </c>
      <c r="I271" s="22">
        <v>4</v>
      </c>
      <c r="J271" s="22">
        <f t="shared" si="311"/>
        <v>177</v>
      </c>
      <c r="K271" s="48">
        <f t="shared" si="305"/>
        <v>1</v>
      </c>
      <c r="L271" s="22">
        <v>8.68</v>
      </c>
      <c r="M271" s="22">
        <v>16.98</v>
      </c>
      <c r="N271" s="22">
        <v>31.03</v>
      </c>
      <c r="O271" s="22">
        <v>0.16</v>
      </c>
      <c r="P271" s="22">
        <v>134.38</v>
      </c>
      <c r="Q271" s="22">
        <v>12.02</v>
      </c>
      <c r="R271" s="22">
        <v>7.4799999999999995</v>
      </c>
      <c r="S271" s="22">
        <v>0</v>
      </c>
      <c r="T271" s="22">
        <v>0</v>
      </c>
      <c r="U271" s="22">
        <f t="shared" si="318"/>
        <v>210.73</v>
      </c>
      <c r="V271" s="23"/>
      <c r="W271" s="22">
        <f t="shared" si="312"/>
        <v>30.22999999999999</v>
      </c>
      <c r="X271" s="22">
        <f t="shared" si="313"/>
        <v>1.9999999999999574E-2</v>
      </c>
      <c r="Y271" s="22">
        <f t="shared" si="306"/>
        <v>3.4799999999999995</v>
      </c>
      <c r="Z271" s="22">
        <f t="shared" si="314"/>
        <v>33.72999999999999</v>
      </c>
      <c r="AA271" s="23"/>
      <c r="AB271" s="24">
        <f t="shared" si="304"/>
        <v>0.18776397515527943</v>
      </c>
      <c r="AC271" s="24">
        <f t="shared" si="304"/>
        <v>1.6666666666666312E-3</v>
      </c>
      <c r="AD271" s="24">
        <f t="shared" si="304"/>
        <v>0.86999999999999988</v>
      </c>
      <c r="AE271" s="24">
        <f t="shared" si="304"/>
        <v>0.19056497175141238</v>
      </c>
      <c r="AF271" s="23"/>
      <c r="AG271" s="25">
        <f t="shared" si="315"/>
        <v>2.4225159013920532</v>
      </c>
      <c r="AH271" s="23"/>
      <c r="AI271" s="18" t="str">
        <f t="shared" si="316"/>
        <v>Pass</v>
      </c>
      <c r="AJ271" s="18" t="str">
        <f t="shared" si="317"/>
        <v>Pass</v>
      </c>
      <c r="AK271" s="18" t="str">
        <f t="shared" si="307"/>
        <v>Pass</v>
      </c>
      <c r="AL271" s="18" t="str">
        <f t="shared" si="308"/>
        <v>Pass</v>
      </c>
      <c r="AM271" s="18" t="str">
        <f t="shared" si="309"/>
        <v>No</v>
      </c>
      <c r="AN271" s="26"/>
      <c r="AO271" s="26"/>
    </row>
    <row r="272" spans="1:41" x14ac:dyDescent="0.2">
      <c r="A272" s="18">
        <v>52318</v>
      </c>
      <c r="B272" s="18">
        <v>50515</v>
      </c>
      <c r="C272" s="18"/>
      <c r="D272" s="19" t="s">
        <v>178</v>
      </c>
      <c r="E272" s="20" t="str">
        <f t="shared" si="310"/>
        <v>52318_50515_</v>
      </c>
      <c r="F272" s="21" t="s">
        <v>12</v>
      </c>
      <c r="G272" s="22">
        <v>249</v>
      </c>
      <c r="H272" s="22">
        <v>20</v>
      </c>
      <c r="I272" s="22">
        <v>19</v>
      </c>
      <c r="J272" s="22">
        <f t="shared" si="311"/>
        <v>288</v>
      </c>
      <c r="K272" s="48">
        <f t="shared" si="305"/>
        <v>1</v>
      </c>
      <c r="L272" s="22">
        <v>9.0299999999999994</v>
      </c>
      <c r="M272" s="22">
        <v>11.41</v>
      </c>
      <c r="N272" s="22">
        <v>6.67</v>
      </c>
      <c r="O272" s="22">
        <v>0.11</v>
      </c>
      <c r="P272" s="22">
        <v>101.79</v>
      </c>
      <c r="Q272" s="22">
        <v>19.89</v>
      </c>
      <c r="R272" s="22">
        <v>19.108000000000001</v>
      </c>
      <c r="S272" s="22">
        <v>0</v>
      </c>
      <c r="T272" s="22">
        <v>0.16</v>
      </c>
      <c r="U272" s="22">
        <f t="shared" si="318"/>
        <v>168.16799999999998</v>
      </c>
      <c r="V272" s="23"/>
      <c r="W272" s="22">
        <f t="shared" si="312"/>
        <v>-119.99000000000001</v>
      </c>
      <c r="X272" s="22">
        <f t="shared" si="313"/>
        <v>-0.10999999999999943</v>
      </c>
      <c r="Y272" s="22">
        <f t="shared" si="306"/>
        <v>0.26800000000000068</v>
      </c>
      <c r="Z272" s="22">
        <f t="shared" si="314"/>
        <v>-119.83200000000002</v>
      </c>
      <c r="AA272" s="23"/>
      <c r="AB272" s="24">
        <f t="shared" si="304"/>
        <v>-0.48188755020080326</v>
      </c>
      <c r="AC272" s="24">
        <f t="shared" si="304"/>
        <v>-5.4999999999999719E-3</v>
      </c>
      <c r="AD272" s="24">
        <f t="shared" si="304"/>
        <v>1.4105263157894773E-2</v>
      </c>
      <c r="AE272" s="24">
        <f t="shared" si="304"/>
        <v>-0.41608333333333342</v>
      </c>
      <c r="AF272" s="23"/>
      <c r="AG272" s="25">
        <f t="shared" si="315"/>
        <v>7.9346065671388404</v>
      </c>
      <c r="AH272" s="23"/>
      <c r="AI272" s="18" t="str">
        <f t="shared" si="316"/>
        <v>Fail</v>
      </c>
      <c r="AJ272" s="18" t="str">
        <f t="shared" si="317"/>
        <v>Fail</v>
      </c>
      <c r="AK272" s="18" t="str">
        <f t="shared" si="307"/>
        <v>Pass</v>
      </c>
      <c r="AL272" s="18" t="str">
        <f t="shared" si="308"/>
        <v>Fail</v>
      </c>
      <c r="AM272" s="18" t="str">
        <f t="shared" si="309"/>
        <v>No</v>
      </c>
      <c r="AN272" s="26"/>
      <c r="AO272" s="26"/>
    </row>
    <row r="273" spans="1:41" x14ac:dyDescent="0.2">
      <c r="A273" s="18">
        <v>50515</v>
      </c>
      <c r="B273" s="18">
        <v>52318</v>
      </c>
      <c r="C273" s="18"/>
      <c r="D273" s="19" t="s">
        <v>179</v>
      </c>
      <c r="E273" s="20" t="str">
        <f t="shared" si="310"/>
        <v>50515_52318_</v>
      </c>
      <c r="F273" s="21" t="s">
        <v>12</v>
      </c>
      <c r="G273" s="22">
        <v>225</v>
      </c>
      <c r="H273" s="22">
        <v>29</v>
      </c>
      <c r="I273" s="22">
        <v>3</v>
      </c>
      <c r="J273" s="22">
        <f t="shared" si="311"/>
        <v>257</v>
      </c>
      <c r="K273" s="48">
        <f t="shared" si="305"/>
        <v>1</v>
      </c>
      <c r="L273" s="22">
        <v>13.76</v>
      </c>
      <c r="M273" s="22">
        <v>21.42</v>
      </c>
      <c r="N273" s="22">
        <v>13.88</v>
      </c>
      <c r="O273" s="22">
        <v>0.13</v>
      </c>
      <c r="P273" s="22">
        <v>157.59</v>
      </c>
      <c r="Q273" s="22">
        <v>29.09</v>
      </c>
      <c r="R273" s="22">
        <v>3.3759999999999999</v>
      </c>
      <c r="S273" s="22">
        <v>0</v>
      </c>
      <c r="T273" s="22">
        <v>0.1</v>
      </c>
      <c r="U273" s="22">
        <f t="shared" si="318"/>
        <v>239.346</v>
      </c>
      <c r="V273" s="23"/>
      <c r="W273" s="22">
        <f t="shared" si="312"/>
        <v>-18.22</v>
      </c>
      <c r="X273" s="22">
        <f t="shared" si="313"/>
        <v>8.9999999999999858E-2</v>
      </c>
      <c r="Y273" s="22">
        <f t="shared" si="306"/>
        <v>0.47599999999999998</v>
      </c>
      <c r="Z273" s="22">
        <f t="shared" si="314"/>
        <v>-17.653999999999996</v>
      </c>
      <c r="AA273" s="23"/>
      <c r="AB273" s="24">
        <f t="shared" si="304"/>
        <v>-8.0977777777777774E-2</v>
      </c>
      <c r="AC273" s="24">
        <f t="shared" si="304"/>
        <v>3.1034482758620641E-3</v>
      </c>
      <c r="AD273" s="24">
        <f t="shared" si="304"/>
        <v>0.15866666666666665</v>
      </c>
      <c r="AE273" s="24">
        <f t="shared" si="304"/>
        <v>-6.8692607003891043E-2</v>
      </c>
      <c r="AF273" s="23"/>
      <c r="AG273" s="25">
        <f t="shared" si="315"/>
        <v>1.1206393210221544</v>
      </c>
      <c r="AH273" s="23"/>
      <c r="AI273" s="18" t="str">
        <f t="shared" si="316"/>
        <v>Pass</v>
      </c>
      <c r="AJ273" s="18" t="str">
        <f t="shared" si="317"/>
        <v>Pass</v>
      </c>
      <c r="AK273" s="18" t="str">
        <f t="shared" si="307"/>
        <v>Pass</v>
      </c>
      <c r="AL273" s="18" t="str">
        <f t="shared" si="308"/>
        <v>Pass</v>
      </c>
      <c r="AM273" s="18" t="str">
        <f t="shared" si="309"/>
        <v>No</v>
      </c>
      <c r="AN273" s="26"/>
      <c r="AO273" s="26"/>
    </row>
    <row r="274" spans="1:41" x14ac:dyDescent="0.2">
      <c r="A274" s="18">
        <v>52032</v>
      </c>
      <c r="B274" s="18">
        <v>50943</v>
      </c>
      <c r="C274" s="18"/>
      <c r="D274" s="19" t="s">
        <v>180</v>
      </c>
      <c r="E274" s="20" t="str">
        <f t="shared" si="310"/>
        <v>52032_50943_</v>
      </c>
      <c r="F274" s="21" t="s">
        <v>12</v>
      </c>
      <c r="G274" s="22">
        <v>176</v>
      </c>
      <c r="H274" s="22">
        <v>13</v>
      </c>
      <c r="I274" s="22">
        <v>3</v>
      </c>
      <c r="J274" s="22">
        <f t="shared" si="311"/>
        <v>192</v>
      </c>
      <c r="K274" s="48">
        <f t="shared" si="305"/>
        <v>1</v>
      </c>
      <c r="L274" s="22">
        <v>7.15</v>
      </c>
      <c r="M274" s="22">
        <v>14.92</v>
      </c>
      <c r="N274" s="22">
        <v>20.54</v>
      </c>
      <c r="O274" s="22">
        <v>0.06</v>
      </c>
      <c r="P274" s="22">
        <v>93.42</v>
      </c>
      <c r="Q274" s="22">
        <v>13.04</v>
      </c>
      <c r="R274" s="22">
        <v>3.02</v>
      </c>
      <c r="S274" s="22">
        <v>0</v>
      </c>
      <c r="T274" s="22">
        <v>8.7999999999999995E-2</v>
      </c>
      <c r="U274" s="22">
        <f t="shared" si="318"/>
        <v>152.238</v>
      </c>
      <c r="V274" s="23"/>
      <c r="W274" s="22">
        <f t="shared" si="312"/>
        <v>-39.909999999999997</v>
      </c>
      <c r="X274" s="22">
        <f t="shared" si="313"/>
        <v>3.9999999999999147E-2</v>
      </c>
      <c r="Y274" s="22">
        <f t="shared" si="306"/>
        <v>0.1080000000000001</v>
      </c>
      <c r="Z274" s="22">
        <f t="shared" si="314"/>
        <v>-39.762</v>
      </c>
      <c r="AA274" s="23"/>
      <c r="AB274" s="24">
        <f t="shared" si="304"/>
        <v>-0.22676136363636362</v>
      </c>
      <c r="AC274" s="24">
        <f t="shared" si="304"/>
        <v>3.0769230769230114E-3</v>
      </c>
      <c r="AD274" s="24">
        <f t="shared" si="304"/>
        <v>3.6000000000000032E-2</v>
      </c>
      <c r="AE274" s="24">
        <f t="shared" si="304"/>
        <v>-0.20709374999999999</v>
      </c>
      <c r="AF274" s="23"/>
      <c r="AG274" s="25">
        <f t="shared" si="315"/>
        <v>3.0307758210782163</v>
      </c>
      <c r="AH274" s="23"/>
      <c r="AI274" s="18" t="str">
        <f t="shared" si="316"/>
        <v>Pass</v>
      </c>
      <c r="AJ274" s="18" t="str">
        <f t="shared" si="317"/>
        <v>Pass</v>
      </c>
      <c r="AK274" s="18" t="str">
        <f t="shared" si="307"/>
        <v>Pass</v>
      </c>
      <c r="AL274" s="18" t="str">
        <f t="shared" si="308"/>
        <v>Pass</v>
      </c>
      <c r="AM274" s="18" t="str">
        <f t="shared" si="309"/>
        <v>No</v>
      </c>
      <c r="AN274" s="26"/>
      <c r="AO274" s="26"/>
    </row>
    <row r="275" spans="1:41" x14ac:dyDescent="0.2">
      <c r="A275" s="18">
        <v>50943</v>
      </c>
      <c r="B275" s="18">
        <v>52032</v>
      </c>
      <c r="C275" s="18"/>
      <c r="D275" s="19" t="s">
        <v>181</v>
      </c>
      <c r="E275" s="20" t="str">
        <f t="shared" si="310"/>
        <v>50943_52032_</v>
      </c>
      <c r="F275" s="21" t="s">
        <v>12</v>
      </c>
      <c r="G275" s="22">
        <v>206</v>
      </c>
      <c r="H275" s="22">
        <v>13</v>
      </c>
      <c r="I275" s="22">
        <v>3</v>
      </c>
      <c r="J275" s="22">
        <f t="shared" si="311"/>
        <v>222</v>
      </c>
      <c r="K275" s="48">
        <f t="shared" si="305"/>
        <v>1</v>
      </c>
      <c r="L275" s="22">
        <v>12.17</v>
      </c>
      <c r="M275" s="22">
        <v>30.22</v>
      </c>
      <c r="N275" s="22">
        <v>20</v>
      </c>
      <c r="O275" s="22">
        <v>0.19</v>
      </c>
      <c r="P275" s="22">
        <v>142.35</v>
      </c>
      <c r="Q275" s="22">
        <v>12.97</v>
      </c>
      <c r="R275" s="22">
        <v>1.3800000000000001</v>
      </c>
      <c r="S275" s="22">
        <v>0</v>
      </c>
      <c r="T275" s="22">
        <v>0.02</v>
      </c>
      <c r="U275" s="22">
        <f t="shared" si="318"/>
        <v>219.3</v>
      </c>
      <c r="V275" s="23"/>
      <c r="W275" s="22">
        <f t="shared" si="312"/>
        <v>-1.0699999999999932</v>
      </c>
      <c r="X275" s="22">
        <f t="shared" si="313"/>
        <v>-2.9999999999999361E-2</v>
      </c>
      <c r="Y275" s="22">
        <f t="shared" si="306"/>
        <v>-1.5999999999999999</v>
      </c>
      <c r="Z275" s="22">
        <f t="shared" si="314"/>
        <v>-2.6999999999999886</v>
      </c>
      <c r="AA275" s="23"/>
      <c r="AB275" s="24">
        <f t="shared" si="304"/>
        <v>-5.1941747572815207E-3</v>
      </c>
      <c r="AC275" s="24">
        <f t="shared" si="304"/>
        <v>-2.3076923076922585E-3</v>
      </c>
      <c r="AD275" s="24">
        <f t="shared" si="304"/>
        <v>-0.53333333333333333</v>
      </c>
      <c r="AE275" s="24">
        <f t="shared" si="304"/>
        <v>-1.2162162162162111E-2</v>
      </c>
      <c r="AF275" s="23"/>
      <c r="AG275" s="25">
        <f t="shared" si="315"/>
        <v>0.18176564348148319</v>
      </c>
      <c r="AH275" s="23"/>
      <c r="AI275" s="18" t="str">
        <f t="shared" si="316"/>
        <v>Pass</v>
      </c>
      <c r="AJ275" s="18" t="str">
        <f t="shared" si="317"/>
        <v>Pass</v>
      </c>
      <c r="AK275" s="18" t="str">
        <f t="shared" si="307"/>
        <v>Pass</v>
      </c>
      <c r="AL275" s="18" t="str">
        <f t="shared" si="308"/>
        <v>Pass</v>
      </c>
      <c r="AM275" s="18" t="str">
        <f t="shared" si="309"/>
        <v>No</v>
      </c>
      <c r="AN275" s="26"/>
      <c r="AO275" s="26"/>
    </row>
    <row r="276" spans="1:41" x14ac:dyDescent="0.2">
      <c r="A276" s="18">
        <v>50773</v>
      </c>
      <c r="B276" s="18">
        <v>52827</v>
      </c>
      <c r="C276" s="18"/>
      <c r="D276" s="19" t="s">
        <v>182</v>
      </c>
      <c r="E276" s="20" t="str">
        <f t="shared" si="310"/>
        <v>50773_52827_</v>
      </c>
      <c r="F276" s="21" t="s">
        <v>12</v>
      </c>
      <c r="G276" s="22">
        <v>199</v>
      </c>
      <c r="H276" s="22">
        <v>18</v>
      </c>
      <c r="I276" s="22">
        <v>6</v>
      </c>
      <c r="J276" s="22">
        <f t="shared" si="311"/>
        <v>223</v>
      </c>
      <c r="K276" s="48">
        <f t="shared" si="305"/>
        <v>1</v>
      </c>
      <c r="L276" s="22">
        <v>12.04</v>
      </c>
      <c r="M276" s="22">
        <v>20.67</v>
      </c>
      <c r="N276" s="22">
        <v>10.4</v>
      </c>
      <c r="O276" s="22">
        <v>0.43</v>
      </c>
      <c r="P276" s="22">
        <v>148.68</v>
      </c>
      <c r="Q276" s="22">
        <v>18.21</v>
      </c>
      <c r="R276" s="22">
        <v>5.9640000000000004</v>
      </c>
      <c r="S276" s="22">
        <v>0</v>
      </c>
      <c r="T276" s="22">
        <v>1.2E-2</v>
      </c>
      <c r="U276" s="22">
        <f t="shared" si="318"/>
        <v>216.40600000000001</v>
      </c>
      <c r="V276" s="23"/>
      <c r="W276" s="22">
        <f t="shared" si="312"/>
        <v>-6.7800000000000011</v>
      </c>
      <c r="X276" s="22">
        <f t="shared" si="313"/>
        <v>0.21000000000000085</v>
      </c>
      <c r="Y276" s="22">
        <f t="shared" si="306"/>
        <v>-2.4000000000000021E-2</v>
      </c>
      <c r="Z276" s="22">
        <f t="shared" si="314"/>
        <v>-6.5939999999999941</v>
      </c>
      <c r="AA276" s="23"/>
      <c r="AB276" s="24">
        <f t="shared" si="304"/>
        <v>-3.4070351758793978E-2</v>
      </c>
      <c r="AC276" s="24">
        <f t="shared" si="304"/>
        <v>1.1666666666666714E-2</v>
      </c>
      <c r="AD276" s="24">
        <f t="shared" si="304"/>
        <v>-4.0000000000000036E-3</v>
      </c>
      <c r="AE276" s="24">
        <f t="shared" si="304"/>
        <v>-2.9569506726457372E-2</v>
      </c>
      <c r="AF276" s="23"/>
      <c r="AG276" s="25">
        <f t="shared" si="315"/>
        <v>0.4448677764722872</v>
      </c>
      <c r="AH276" s="23"/>
      <c r="AI276" s="18" t="str">
        <f t="shared" si="316"/>
        <v>Pass</v>
      </c>
      <c r="AJ276" s="18" t="str">
        <f t="shared" si="317"/>
        <v>Pass</v>
      </c>
      <c r="AK276" s="18" t="str">
        <f t="shared" si="307"/>
        <v>Pass</v>
      </c>
      <c r="AL276" s="18" t="str">
        <f t="shared" si="308"/>
        <v>Pass</v>
      </c>
      <c r="AM276" s="18" t="str">
        <f t="shared" si="309"/>
        <v>No</v>
      </c>
      <c r="AN276" s="26"/>
      <c r="AO276" s="26"/>
    </row>
    <row r="277" spans="1:41" x14ac:dyDescent="0.2">
      <c r="A277" s="18">
        <v>52827</v>
      </c>
      <c r="B277" s="18">
        <v>50773</v>
      </c>
      <c r="C277" s="18"/>
      <c r="D277" s="19" t="s">
        <v>183</v>
      </c>
      <c r="E277" s="20" t="str">
        <f t="shared" si="310"/>
        <v>52827_50773_</v>
      </c>
      <c r="F277" s="21" t="s">
        <v>12</v>
      </c>
      <c r="G277" s="22">
        <v>212</v>
      </c>
      <c r="H277" s="22">
        <v>12</v>
      </c>
      <c r="I277" s="22">
        <v>7</v>
      </c>
      <c r="J277" s="22">
        <f t="shared" si="311"/>
        <v>231</v>
      </c>
      <c r="K277" s="48">
        <f t="shared" si="305"/>
        <v>1</v>
      </c>
      <c r="L277" s="22">
        <v>9.6300000000000008</v>
      </c>
      <c r="M277" s="22">
        <v>15.13</v>
      </c>
      <c r="N277" s="22">
        <v>8.7200000000000006</v>
      </c>
      <c r="O277" s="22">
        <v>0.74</v>
      </c>
      <c r="P277" s="22">
        <v>96.89</v>
      </c>
      <c r="Q277" s="22">
        <v>12.08</v>
      </c>
      <c r="R277" s="22">
        <v>7.2279999999999998</v>
      </c>
      <c r="S277" s="22">
        <v>0</v>
      </c>
      <c r="T277" s="22">
        <v>4.0000000000000001E-3</v>
      </c>
      <c r="U277" s="22">
        <f t="shared" si="318"/>
        <v>150.42200000000003</v>
      </c>
      <c r="V277" s="23"/>
      <c r="W277" s="22">
        <f t="shared" si="312"/>
        <v>-80.889999999999986</v>
      </c>
      <c r="X277" s="22">
        <f t="shared" si="313"/>
        <v>8.0000000000000071E-2</v>
      </c>
      <c r="Y277" s="22">
        <f t="shared" si="306"/>
        <v>0.23199999999999932</v>
      </c>
      <c r="Z277" s="22">
        <f t="shared" si="314"/>
        <v>-80.577999999999975</v>
      </c>
      <c r="AA277" s="23"/>
      <c r="AB277" s="24">
        <f t="shared" si="304"/>
        <v>-0.38155660377358486</v>
      </c>
      <c r="AC277" s="24">
        <f t="shared" si="304"/>
        <v>6.6666666666666723E-3</v>
      </c>
      <c r="AD277" s="24">
        <f t="shared" si="304"/>
        <v>3.3142857142857043E-2</v>
      </c>
      <c r="AE277" s="24">
        <f t="shared" si="304"/>
        <v>-0.3488225108225107</v>
      </c>
      <c r="AF277" s="23"/>
      <c r="AG277" s="25">
        <f t="shared" si="315"/>
        <v>5.8348354382762571</v>
      </c>
      <c r="AH277" s="23"/>
      <c r="AI277" s="18" t="str">
        <f t="shared" si="316"/>
        <v>Pass</v>
      </c>
      <c r="AJ277" s="18" t="str">
        <f t="shared" si="317"/>
        <v>Fail</v>
      </c>
      <c r="AK277" s="18" t="str">
        <f t="shared" si="307"/>
        <v>Pass</v>
      </c>
      <c r="AL277" s="18" t="str">
        <f t="shared" si="308"/>
        <v>Pass</v>
      </c>
      <c r="AM277" s="18" t="str">
        <f t="shared" si="309"/>
        <v>No</v>
      </c>
      <c r="AN277" s="26"/>
      <c r="AO277" s="26"/>
    </row>
    <row r="278" spans="1:41" x14ac:dyDescent="0.2">
      <c r="A278" s="18">
        <v>52235</v>
      </c>
      <c r="B278" s="18">
        <v>50942</v>
      </c>
      <c r="C278" s="18"/>
      <c r="D278" s="19" t="s">
        <v>184</v>
      </c>
      <c r="E278" s="20" t="str">
        <f t="shared" si="310"/>
        <v>52235_50942_</v>
      </c>
      <c r="F278" s="21" t="s">
        <v>12</v>
      </c>
      <c r="G278" s="22">
        <v>207</v>
      </c>
      <c r="H278" s="22">
        <v>10</v>
      </c>
      <c r="I278" s="22">
        <v>11</v>
      </c>
      <c r="J278" s="22">
        <f t="shared" si="311"/>
        <v>228</v>
      </c>
      <c r="K278" s="48">
        <f t="shared" si="305"/>
        <v>1</v>
      </c>
      <c r="L278" s="22">
        <v>12.51</v>
      </c>
      <c r="M278" s="22">
        <v>19.66</v>
      </c>
      <c r="N278" s="22">
        <v>8.86</v>
      </c>
      <c r="O278" s="22">
        <v>0.36</v>
      </c>
      <c r="P278" s="22">
        <v>163.22999999999999</v>
      </c>
      <c r="Q278" s="22">
        <v>10.039999999999999</v>
      </c>
      <c r="R278" s="22">
        <v>11.208</v>
      </c>
      <c r="S278" s="22">
        <v>0</v>
      </c>
      <c r="T278" s="22">
        <v>0</v>
      </c>
      <c r="U278" s="22">
        <f t="shared" si="318"/>
        <v>225.86799999999999</v>
      </c>
      <c r="V278" s="23"/>
      <c r="W278" s="22">
        <f t="shared" si="312"/>
        <v>-2.3799999999999955</v>
      </c>
      <c r="X278" s="22">
        <f t="shared" si="313"/>
        <v>3.9999999999999147E-2</v>
      </c>
      <c r="Y278" s="22">
        <f t="shared" si="306"/>
        <v>0.20800000000000018</v>
      </c>
      <c r="Z278" s="22">
        <f t="shared" si="314"/>
        <v>-2.132000000000005</v>
      </c>
      <c r="AA278" s="23"/>
      <c r="AB278" s="24">
        <f t="shared" ref="AB278:AE293" si="319">W278/G278</f>
        <v>-1.149758454106278E-2</v>
      </c>
      <c r="AC278" s="24">
        <f t="shared" si="319"/>
        <v>3.9999999999999151E-3</v>
      </c>
      <c r="AD278" s="24">
        <f t="shared" si="319"/>
        <v>1.8909090909090927E-2</v>
      </c>
      <c r="AE278" s="24">
        <f t="shared" si="319"/>
        <v>-9.3508771929824777E-3</v>
      </c>
      <c r="AF278" s="23"/>
      <c r="AG278" s="25">
        <f t="shared" si="315"/>
        <v>0.14152638584923186</v>
      </c>
      <c r="AH278" s="23"/>
      <c r="AI278" s="18" t="str">
        <f t="shared" si="316"/>
        <v>Pass</v>
      </c>
      <c r="AJ278" s="18" t="str">
        <f t="shared" si="317"/>
        <v>Pass</v>
      </c>
      <c r="AK278" s="18" t="str">
        <f t="shared" si="307"/>
        <v>Pass</v>
      </c>
      <c r="AL278" s="18" t="str">
        <f t="shared" si="308"/>
        <v>Pass</v>
      </c>
      <c r="AM278" s="18" t="str">
        <f t="shared" si="309"/>
        <v>No</v>
      </c>
      <c r="AN278" s="26"/>
      <c r="AO278" s="26"/>
    </row>
    <row r="279" spans="1:41" x14ac:dyDescent="0.2">
      <c r="A279" s="18">
        <v>50942</v>
      </c>
      <c r="B279" s="18">
        <v>52235</v>
      </c>
      <c r="C279" s="18"/>
      <c r="D279" s="19" t="s">
        <v>185</v>
      </c>
      <c r="E279" s="20" t="str">
        <f t="shared" si="310"/>
        <v>50942_52235_</v>
      </c>
      <c r="F279" s="21" t="s">
        <v>12</v>
      </c>
      <c r="G279" s="22">
        <v>351</v>
      </c>
      <c r="H279" s="22">
        <v>26</v>
      </c>
      <c r="I279" s="22">
        <v>5</v>
      </c>
      <c r="J279" s="22">
        <f t="shared" si="311"/>
        <v>382</v>
      </c>
      <c r="K279" s="48">
        <f t="shared" si="305"/>
        <v>1</v>
      </c>
      <c r="L279" s="22">
        <v>13.55</v>
      </c>
      <c r="M279" s="22">
        <v>33.880000000000003</v>
      </c>
      <c r="N279" s="22">
        <v>16.13</v>
      </c>
      <c r="O279" s="22">
        <v>2.0099999999999998</v>
      </c>
      <c r="P279" s="22">
        <v>167.57</v>
      </c>
      <c r="Q279" s="22">
        <v>26.09</v>
      </c>
      <c r="R279" s="22">
        <v>5.1560000000000006</v>
      </c>
      <c r="S279" s="22">
        <v>4.0000000000000001E-3</v>
      </c>
      <c r="T279" s="22">
        <v>0.43200000000000005</v>
      </c>
      <c r="U279" s="22">
        <f t="shared" si="318"/>
        <v>264.822</v>
      </c>
      <c r="V279" s="23"/>
      <c r="W279" s="22">
        <f t="shared" si="312"/>
        <v>-117.86000000000001</v>
      </c>
      <c r="X279" s="22">
        <f t="shared" si="313"/>
        <v>8.9999999999999858E-2</v>
      </c>
      <c r="Y279" s="22">
        <f t="shared" si="306"/>
        <v>0.59200000000000053</v>
      </c>
      <c r="Z279" s="22">
        <f t="shared" si="314"/>
        <v>-117.178</v>
      </c>
      <c r="AA279" s="23"/>
      <c r="AB279" s="24">
        <f t="shared" si="319"/>
        <v>-0.33578347578347584</v>
      </c>
      <c r="AC279" s="24">
        <f t="shared" si="319"/>
        <v>3.461538461538456E-3</v>
      </c>
      <c r="AD279" s="24">
        <f t="shared" si="319"/>
        <v>0.1184000000000001</v>
      </c>
      <c r="AE279" s="24">
        <f t="shared" si="319"/>
        <v>-0.30674869109947644</v>
      </c>
      <c r="AF279" s="23"/>
      <c r="AG279" s="25">
        <f t="shared" si="315"/>
        <v>6.5158141362737565</v>
      </c>
      <c r="AH279" s="23"/>
      <c r="AI279" s="18" t="str">
        <f t="shared" si="316"/>
        <v>Fail</v>
      </c>
      <c r="AJ279" s="18" t="str">
        <f t="shared" si="317"/>
        <v>Fail</v>
      </c>
      <c r="AK279" s="18" t="str">
        <f t="shared" si="307"/>
        <v>Pass</v>
      </c>
      <c r="AL279" s="18" t="str">
        <f t="shared" si="308"/>
        <v>Pass</v>
      </c>
      <c r="AM279" s="18" t="str">
        <f t="shared" si="309"/>
        <v>No</v>
      </c>
      <c r="AN279" s="26"/>
      <c r="AO279" s="26"/>
    </row>
    <row r="280" spans="1:41" x14ac:dyDescent="0.2">
      <c r="A280" s="18">
        <v>52686</v>
      </c>
      <c r="B280" s="18">
        <v>52820</v>
      </c>
      <c r="C280" s="18"/>
      <c r="D280" s="19" t="s">
        <v>186</v>
      </c>
      <c r="E280" s="20" t="str">
        <f t="shared" si="310"/>
        <v>52686_52820_</v>
      </c>
      <c r="F280" s="21" t="s">
        <v>12</v>
      </c>
      <c r="G280" s="22">
        <v>597</v>
      </c>
      <c r="H280" s="22">
        <v>57</v>
      </c>
      <c r="I280" s="22">
        <v>12</v>
      </c>
      <c r="J280" s="22">
        <f t="shared" si="311"/>
        <v>666</v>
      </c>
      <c r="K280" s="48">
        <f t="shared" si="305"/>
        <v>1</v>
      </c>
      <c r="L280" s="22">
        <v>29.3</v>
      </c>
      <c r="M280" s="22">
        <v>108.32</v>
      </c>
      <c r="N280" s="22">
        <v>112.02</v>
      </c>
      <c r="O280" s="22">
        <v>2.76</v>
      </c>
      <c r="P280" s="22">
        <v>430.65</v>
      </c>
      <c r="Q280" s="22">
        <v>61.59</v>
      </c>
      <c r="R280" s="22">
        <v>19.8</v>
      </c>
      <c r="S280" s="22">
        <v>2.4E-2</v>
      </c>
      <c r="T280" s="22">
        <v>5.2679999999999998</v>
      </c>
      <c r="U280" s="22">
        <f t="shared" si="318"/>
        <v>769.73199999999997</v>
      </c>
      <c r="V280" s="23"/>
      <c r="W280" s="22">
        <f t="shared" si="312"/>
        <v>86.049999999999955</v>
      </c>
      <c r="X280" s="22">
        <f t="shared" si="313"/>
        <v>4.5900000000000034</v>
      </c>
      <c r="Y280" s="22">
        <f t="shared" si="306"/>
        <v>13.092000000000002</v>
      </c>
      <c r="Z280" s="22">
        <f t="shared" si="314"/>
        <v>103.73199999999997</v>
      </c>
      <c r="AA280" s="23"/>
      <c r="AB280" s="24">
        <f t="shared" si="319"/>
        <v>0.14413735343383577</v>
      </c>
      <c r="AC280" s="24">
        <f t="shared" si="319"/>
        <v>8.0526315789473737E-2</v>
      </c>
      <c r="AD280" s="24">
        <f t="shared" si="319"/>
        <v>1.0910000000000002</v>
      </c>
      <c r="AE280" s="24">
        <f t="shared" si="319"/>
        <v>0.15575375375375372</v>
      </c>
      <c r="AF280" s="23"/>
      <c r="AG280" s="25">
        <f t="shared" si="315"/>
        <v>3.8716051520891885</v>
      </c>
      <c r="AH280" s="23"/>
      <c r="AI280" s="18" t="str">
        <f t="shared" si="316"/>
        <v>Fail</v>
      </c>
      <c r="AJ280" s="18" t="str">
        <f t="shared" si="317"/>
        <v>Pass</v>
      </c>
      <c r="AK280" s="18" t="str">
        <f t="shared" si="307"/>
        <v>Pass</v>
      </c>
      <c r="AL280" s="18" t="str">
        <f t="shared" si="308"/>
        <v>Pass</v>
      </c>
      <c r="AM280" s="18" t="str">
        <f t="shared" si="309"/>
        <v>No</v>
      </c>
      <c r="AN280" s="26"/>
      <c r="AO280" s="26"/>
    </row>
    <row r="281" spans="1:41" x14ac:dyDescent="0.2">
      <c r="A281" s="18">
        <v>52821</v>
      </c>
      <c r="B281" s="18">
        <v>52664</v>
      </c>
      <c r="C281" s="18"/>
      <c r="D281" s="19" t="s">
        <v>187</v>
      </c>
      <c r="E281" s="20" t="str">
        <f t="shared" si="310"/>
        <v>52821_52664_</v>
      </c>
      <c r="F281" s="21" t="s">
        <v>12</v>
      </c>
      <c r="G281" s="22">
        <v>490</v>
      </c>
      <c r="H281" s="22">
        <v>36</v>
      </c>
      <c r="I281" s="22">
        <v>16</v>
      </c>
      <c r="J281" s="22">
        <f t="shared" si="311"/>
        <v>542</v>
      </c>
      <c r="K281" s="48">
        <f t="shared" si="305"/>
        <v>1</v>
      </c>
      <c r="L281" s="22">
        <v>26.24</v>
      </c>
      <c r="M281" s="22">
        <v>68.67</v>
      </c>
      <c r="N281" s="22">
        <v>37.17</v>
      </c>
      <c r="O281" s="22">
        <v>0.65</v>
      </c>
      <c r="P281" s="22">
        <v>319.68</v>
      </c>
      <c r="Q281" s="22">
        <v>34.89</v>
      </c>
      <c r="R281" s="22">
        <v>14.544</v>
      </c>
      <c r="S281" s="22">
        <v>0</v>
      </c>
      <c r="T281" s="22">
        <v>0.85600000000000009</v>
      </c>
      <c r="U281" s="22">
        <f t="shared" si="318"/>
        <v>502.69999999999993</v>
      </c>
      <c r="V281" s="23"/>
      <c r="W281" s="22">
        <f t="shared" si="312"/>
        <v>-37.590000000000032</v>
      </c>
      <c r="X281" s="22">
        <f t="shared" si="313"/>
        <v>-1.1099999999999994</v>
      </c>
      <c r="Y281" s="22">
        <f t="shared" si="306"/>
        <v>-0.59999999999999964</v>
      </c>
      <c r="Z281" s="22">
        <f t="shared" si="314"/>
        <v>-39.300000000000068</v>
      </c>
      <c r="AA281" s="23"/>
      <c r="AB281" s="24">
        <f t="shared" si="319"/>
        <v>-7.6714285714285776E-2</v>
      </c>
      <c r="AC281" s="24">
        <f t="shared" si="319"/>
        <v>-3.0833333333333317E-2</v>
      </c>
      <c r="AD281" s="24">
        <f t="shared" si="319"/>
        <v>-3.7499999999999978E-2</v>
      </c>
      <c r="AE281" s="24">
        <f t="shared" si="319"/>
        <v>-7.2509225092251051E-2</v>
      </c>
      <c r="AF281" s="23"/>
      <c r="AG281" s="25">
        <f t="shared" si="315"/>
        <v>1.7195378936292973</v>
      </c>
      <c r="AH281" s="23"/>
      <c r="AI281" s="18" t="str">
        <f t="shared" si="316"/>
        <v>Pass</v>
      </c>
      <c r="AJ281" s="18" t="str">
        <f t="shared" si="317"/>
        <v>Pass</v>
      </c>
      <c r="AK281" s="18" t="str">
        <f t="shared" si="307"/>
        <v>Pass</v>
      </c>
      <c r="AL281" s="18" t="str">
        <f t="shared" si="308"/>
        <v>Pass</v>
      </c>
      <c r="AM281" s="18" t="str">
        <f t="shared" si="309"/>
        <v>No</v>
      </c>
      <c r="AN281" s="26"/>
      <c r="AO281" s="26"/>
    </row>
    <row r="282" spans="1:41" x14ac:dyDescent="0.2">
      <c r="A282" s="18">
        <v>50754</v>
      </c>
      <c r="B282" s="18">
        <v>52631</v>
      </c>
      <c r="C282" s="18"/>
      <c r="D282" s="19" t="s">
        <v>188</v>
      </c>
      <c r="E282" s="20" t="str">
        <f t="shared" si="310"/>
        <v>50754_52631_</v>
      </c>
      <c r="F282" s="21" t="s">
        <v>12</v>
      </c>
      <c r="G282" s="22">
        <v>348</v>
      </c>
      <c r="H282" s="22">
        <v>30</v>
      </c>
      <c r="I282" s="22">
        <v>38</v>
      </c>
      <c r="J282" s="22">
        <f t="shared" si="311"/>
        <v>416</v>
      </c>
      <c r="K282" s="48">
        <f t="shared" si="305"/>
        <v>1</v>
      </c>
      <c r="L282" s="22">
        <v>23.62</v>
      </c>
      <c r="M282" s="22">
        <v>30.94</v>
      </c>
      <c r="N282" s="22">
        <v>14.51</v>
      </c>
      <c r="O282" s="22">
        <v>0.11</v>
      </c>
      <c r="P282" s="22">
        <v>262.16000000000003</v>
      </c>
      <c r="Q282" s="22">
        <v>29.94</v>
      </c>
      <c r="R282" s="22">
        <v>3.5</v>
      </c>
      <c r="S282" s="22">
        <v>0</v>
      </c>
      <c r="T282" s="22">
        <v>0.1</v>
      </c>
      <c r="U282" s="22">
        <f t="shared" si="318"/>
        <v>364.88000000000005</v>
      </c>
      <c r="V282" s="23"/>
      <c r="W282" s="22">
        <f t="shared" si="312"/>
        <v>-16.659999999999968</v>
      </c>
      <c r="X282" s="22">
        <f t="shared" si="313"/>
        <v>-5.9999999999998721E-2</v>
      </c>
      <c r="Y282" s="22">
        <f t="shared" si="306"/>
        <v>-34.4</v>
      </c>
      <c r="Z282" s="22">
        <f t="shared" si="314"/>
        <v>-51.119999999999948</v>
      </c>
      <c r="AA282" s="23"/>
      <c r="AB282" s="24">
        <f t="shared" si="319"/>
        <v>-4.7873563218390716E-2</v>
      </c>
      <c r="AC282" s="24">
        <f t="shared" si="319"/>
        <v>-1.9999999999999575E-3</v>
      </c>
      <c r="AD282" s="24">
        <f t="shared" si="319"/>
        <v>-0.90526315789473677</v>
      </c>
      <c r="AE282" s="24">
        <f t="shared" si="319"/>
        <v>-0.12288461538461526</v>
      </c>
      <c r="AF282" s="23"/>
      <c r="AG282" s="25">
        <f t="shared" si="315"/>
        <v>2.5871028423100713</v>
      </c>
      <c r="AH282" s="23"/>
      <c r="AI282" s="18" t="str">
        <f t="shared" si="316"/>
        <v>Pass</v>
      </c>
      <c r="AJ282" s="18" t="str">
        <f t="shared" si="317"/>
        <v>Pass</v>
      </c>
      <c r="AK282" s="18" t="str">
        <f t="shared" si="307"/>
        <v>Pass</v>
      </c>
      <c r="AL282" s="18" t="str">
        <f t="shared" si="308"/>
        <v>Pass</v>
      </c>
      <c r="AM282" s="18" t="str">
        <f t="shared" si="309"/>
        <v>No</v>
      </c>
      <c r="AN282" s="26"/>
      <c r="AO282" s="26"/>
    </row>
    <row r="283" spans="1:41" x14ac:dyDescent="0.2">
      <c r="A283" s="18">
        <v>52631</v>
      </c>
      <c r="B283" s="18">
        <v>50754</v>
      </c>
      <c r="C283" s="18"/>
      <c r="D283" s="19" t="s">
        <v>189</v>
      </c>
      <c r="E283" s="20" t="str">
        <f t="shared" si="310"/>
        <v>52631_50754_</v>
      </c>
      <c r="F283" s="21" t="s">
        <v>12</v>
      </c>
      <c r="G283" s="22">
        <v>406</v>
      </c>
      <c r="H283" s="22">
        <v>36</v>
      </c>
      <c r="I283" s="22">
        <v>8</v>
      </c>
      <c r="J283" s="22">
        <f t="shared" si="311"/>
        <v>450</v>
      </c>
      <c r="K283" s="48">
        <f t="shared" si="305"/>
        <v>1</v>
      </c>
      <c r="L283" s="22">
        <v>22.02</v>
      </c>
      <c r="M283" s="22">
        <v>43.9</v>
      </c>
      <c r="N283" s="22">
        <v>36.28</v>
      </c>
      <c r="O283" s="22">
        <v>0.1</v>
      </c>
      <c r="P283" s="22">
        <v>264.63</v>
      </c>
      <c r="Q283" s="22">
        <v>35.96</v>
      </c>
      <c r="R283" s="22">
        <v>8.1359999999999992</v>
      </c>
      <c r="S283" s="22">
        <v>0</v>
      </c>
      <c r="T283" s="22">
        <v>4.8000000000000001E-2</v>
      </c>
      <c r="U283" s="22">
        <f t="shared" si="318"/>
        <v>411.07400000000001</v>
      </c>
      <c r="V283" s="23"/>
      <c r="W283" s="22">
        <f t="shared" si="312"/>
        <v>-39.069999999999993</v>
      </c>
      <c r="X283" s="22">
        <f t="shared" si="313"/>
        <v>-3.9999999999999147E-2</v>
      </c>
      <c r="Y283" s="22">
        <f t="shared" si="306"/>
        <v>0.18399999999999928</v>
      </c>
      <c r="Z283" s="22">
        <f t="shared" si="314"/>
        <v>-38.925999999999988</v>
      </c>
      <c r="AA283" s="23"/>
      <c r="AB283" s="24">
        <f t="shared" si="319"/>
        <v>-9.6231527093596045E-2</v>
      </c>
      <c r="AC283" s="24">
        <f t="shared" si="319"/>
        <v>-1.1111111111110875E-3</v>
      </c>
      <c r="AD283" s="24">
        <f t="shared" si="319"/>
        <v>2.2999999999999909E-2</v>
      </c>
      <c r="AE283" s="24">
        <f t="shared" si="319"/>
        <v>-8.6502222222222189E-2</v>
      </c>
      <c r="AF283" s="23"/>
      <c r="AG283" s="25">
        <f t="shared" si="315"/>
        <v>1.87600736117989</v>
      </c>
      <c r="AH283" s="23"/>
      <c r="AI283" s="18" t="str">
        <f t="shared" si="316"/>
        <v>Pass</v>
      </c>
      <c r="AJ283" s="18" t="str">
        <f t="shared" si="317"/>
        <v>Pass</v>
      </c>
      <c r="AK283" s="18" t="str">
        <f t="shared" si="307"/>
        <v>Pass</v>
      </c>
      <c r="AL283" s="18" t="str">
        <f t="shared" si="308"/>
        <v>Pass</v>
      </c>
      <c r="AM283" s="18" t="str">
        <f t="shared" si="309"/>
        <v>No</v>
      </c>
      <c r="AN283" s="26"/>
      <c r="AO283" s="26"/>
    </row>
    <row r="284" spans="1:41" x14ac:dyDescent="0.2">
      <c r="A284" s="18">
        <v>94557</v>
      </c>
      <c r="B284" s="18">
        <v>93822</v>
      </c>
      <c r="C284" s="18"/>
      <c r="D284" s="19" t="s">
        <v>190</v>
      </c>
      <c r="E284" s="20" t="str">
        <f t="shared" si="310"/>
        <v>94557_93822_</v>
      </c>
      <c r="F284" s="21" t="s">
        <v>12</v>
      </c>
      <c r="G284" s="22">
        <v>74</v>
      </c>
      <c r="H284" s="22">
        <v>15</v>
      </c>
      <c r="I284" s="22">
        <v>11</v>
      </c>
      <c r="J284" s="22">
        <f t="shared" si="311"/>
        <v>100</v>
      </c>
      <c r="K284" s="48">
        <f t="shared" si="305"/>
        <v>1</v>
      </c>
      <c r="L284" s="22">
        <v>0.84</v>
      </c>
      <c r="M284" s="22">
        <v>3.01</v>
      </c>
      <c r="N284" s="22">
        <v>5.13</v>
      </c>
      <c r="O284" s="22">
        <v>0.03</v>
      </c>
      <c r="P284" s="22">
        <v>65.23</v>
      </c>
      <c r="Q284" s="22">
        <v>17.91</v>
      </c>
      <c r="R284" s="22">
        <v>0</v>
      </c>
      <c r="S284" s="22">
        <v>0</v>
      </c>
      <c r="T284" s="22">
        <v>0</v>
      </c>
      <c r="U284" s="22">
        <f t="shared" si="318"/>
        <v>92.15</v>
      </c>
      <c r="V284" s="23"/>
      <c r="W284" s="22">
        <f t="shared" si="312"/>
        <v>0.24000000000000909</v>
      </c>
      <c r="X284" s="22">
        <f t="shared" si="313"/>
        <v>2.91</v>
      </c>
      <c r="Y284" s="22">
        <f t="shared" si="306"/>
        <v>-11</v>
      </c>
      <c r="Z284" s="22">
        <f t="shared" si="314"/>
        <v>-7.8499999999999943</v>
      </c>
      <c r="AA284" s="23"/>
      <c r="AB284" s="24">
        <f t="shared" si="319"/>
        <v>3.2432432432433662E-3</v>
      </c>
      <c r="AC284" s="24">
        <f t="shared" si="319"/>
        <v>0.19400000000000001</v>
      </c>
      <c r="AD284" s="24">
        <f t="shared" si="319"/>
        <v>-1</v>
      </c>
      <c r="AE284" s="24">
        <f t="shared" si="319"/>
        <v>-7.8499999999999945E-2</v>
      </c>
      <c r="AF284" s="23"/>
      <c r="AG284" s="25">
        <f t="shared" si="315"/>
        <v>0.80087448951588169</v>
      </c>
      <c r="AH284" s="23"/>
      <c r="AI284" s="18" t="str">
        <f t="shared" si="316"/>
        <v>Pass</v>
      </c>
      <c r="AJ284" s="18" t="str">
        <f t="shared" si="317"/>
        <v>Pass</v>
      </c>
      <c r="AK284" s="18" t="str">
        <f t="shared" si="307"/>
        <v>Pass</v>
      </c>
      <c r="AL284" s="18" t="str">
        <f t="shared" si="308"/>
        <v>Pass</v>
      </c>
      <c r="AM284" s="18" t="str">
        <f t="shared" si="309"/>
        <v>No</v>
      </c>
      <c r="AN284" s="26"/>
      <c r="AO284" s="26"/>
    </row>
    <row r="285" spans="1:41" x14ac:dyDescent="0.2">
      <c r="A285" s="18">
        <v>93822</v>
      </c>
      <c r="B285" s="18">
        <v>94557</v>
      </c>
      <c r="C285" s="18"/>
      <c r="D285" s="19" t="s">
        <v>191</v>
      </c>
      <c r="E285" s="20" t="str">
        <f t="shared" si="310"/>
        <v>93822_94557_</v>
      </c>
      <c r="F285" s="21" t="s">
        <v>12</v>
      </c>
      <c r="G285" s="22">
        <v>64</v>
      </c>
      <c r="H285" s="22">
        <v>14</v>
      </c>
      <c r="I285" s="22">
        <v>7</v>
      </c>
      <c r="J285" s="22">
        <f t="shared" si="311"/>
        <v>85</v>
      </c>
      <c r="K285" s="48">
        <f t="shared" si="305"/>
        <v>1</v>
      </c>
      <c r="L285" s="22">
        <v>0.39</v>
      </c>
      <c r="M285" s="22">
        <v>5.0599999999999996</v>
      </c>
      <c r="N285" s="22">
        <v>12.68</v>
      </c>
      <c r="O285" s="22">
        <v>0.12</v>
      </c>
      <c r="P285" s="22">
        <v>46.1</v>
      </c>
      <c r="Q285" s="22">
        <v>17.29</v>
      </c>
      <c r="R285" s="22">
        <v>0</v>
      </c>
      <c r="S285" s="22">
        <v>0</v>
      </c>
      <c r="T285" s="22">
        <v>0</v>
      </c>
      <c r="U285" s="22">
        <f t="shared" si="318"/>
        <v>81.639999999999986</v>
      </c>
      <c r="V285" s="23"/>
      <c r="W285" s="22">
        <f t="shared" si="312"/>
        <v>0.34999999999999432</v>
      </c>
      <c r="X285" s="22">
        <f t="shared" si="313"/>
        <v>3.2899999999999991</v>
      </c>
      <c r="Y285" s="22">
        <f t="shared" si="306"/>
        <v>-7</v>
      </c>
      <c r="Z285" s="22">
        <f t="shared" si="314"/>
        <v>-3.3600000000000136</v>
      </c>
      <c r="AA285" s="23"/>
      <c r="AB285" s="24">
        <f t="shared" si="319"/>
        <v>5.4687499999999112E-3</v>
      </c>
      <c r="AC285" s="24">
        <f t="shared" si="319"/>
        <v>0.23499999999999993</v>
      </c>
      <c r="AD285" s="24">
        <f t="shared" si="319"/>
        <v>-1</v>
      </c>
      <c r="AE285" s="24">
        <f t="shared" si="319"/>
        <v>-3.9529411764706042E-2</v>
      </c>
      <c r="AF285" s="23"/>
      <c r="AG285" s="25">
        <f t="shared" si="315"/>
        <v>0.36809900774210358</v>
      </c>
      <c r="AH285" s="23"/>
      <c r="AI285" s="18" t="str">
        <f t="shared" si="316"/>
        <v>Pass</v>
      </c>
      <c r="AJ285" s="18" t="str">
        <f t="shared" si="317"/>
        <v>Pass</v>
      </c>
      <c r="AK285" s="18" t="str">
        <f t="shared" si="307"/>
        <v>Pass</v>
      </c>
      <c r="AL285" s="18" t="str">
        <f t="shared" si="308"/>
        <v>Pass</v>
      </c>
      <c r="AM285" s="18" t="str">
        <f t="shared" si="309"/>
        <v>No</v>
      </c>
      <c r="AN285" s="26"/>
      <c r="AO285" s="26"/>
    </row>
    <row r="286" spans="1:41" x14ac:dyDescent="0.2">
      <c r="A286" s="18">
        <v>94620</v>
      </c>
      <c r="B286" s="18">
        <v>94557</v>
      </c>
      <c r="C286" s="18"/>
      <c r="D286" s="19" t="s">
        <v>192</v>
      </c>
      <c r="E286" s="20" t="str">
        <f t="shared" si="310"/>
        <v>94620_94557_</v>
      </c>
      <c r="F286" s="21" t="s">
        <v>12</v>
      </c>
      <c r="G286" s="22">
        <v>71</v>
      </c>
      <c r="H286" s="22">
        <v>18</v>
      </c>
      <c r="I286" s="22">
        <v>9</v>
      </c>
      <c r="J286" s="22">
        <f t="shared" si="311"/>
        <v>98</v>
      </c>
      <c r="K286" s="48">
        <f t="shared" si="305"/>
        <v>1</v>
      </c>
      <c r="L286" s="22">
        <v>1.06</v>
      </c>
      <c r="M286" s="22">
        <v>4.3499999999999996</v>
      </c>
      <c r="N286" s="22">
        <v>6.42</v>
      </c>
      <c r="O286" s="22">
        <v>0.04</v>
      </c>
      <c r="P286" s="22">
        <v>78.45</v>
      </c>
      <c r="Q286" s="22">
        <v>17.96</v>
      </c>
      <c r="R286" s="22">
        <v>12.456</v>
      </c>
      <c r="S286" s="22">
        <v>0</v>
      </c>
      <c r="T286" s="22">
        <v>4.0000000000000001E-3</v>
      </c>
      <c r="U286" s="22">
        <f t="shared" si="318"/>
        <v>120.74000000000001</v>
      </c>
      <c r="V286" s="23"/>
      <c r="W286" s="22">
        <f t="shared" si="312"/>
        <v>19.320000000000007</v>
      </c>
      <c r="X286" s="22">
        <f t="shared" si="313"/>
        <v>-3.9999999999999147E-2</v>
      </c>
      <c r="Y286" s="22">
        <f t="shared" si="306"/>
        <v>3.4599999999999991</v>
      </c>
      <c r="Z286" s="22">
        <f t="shared" si="314"/>
        <v>22.740000000000009</v>
      </c>
      <c r="AA286" s="23"/>
      <c r="AB286" s="24">
        <f t="shared" si="319"/>
        <v>0.27211267605633815</v>
      </c>
      <c r="AC286" s="24">
        <f t="shared" si="319"/>
        <v>-2.2222222222221749E-3</v>
      </c>
      <c r="AD286" s="24">
        <f t="shared" si="319"/>
        <v>0.38444444444444437</v>
      </c>
      <c r="AE286" s="24">
        <f t="shared" si="319"/>
        <v>0.2320408163265307</v>
      </c>
      <c r="AF286" s="23"/>
      <c r="AG286" s="25">
        <f t="shared" si="315"/>
        <v>2.1744095874597225</v>
      </c>
      <c r="AH286" s="23"/>
      <c r="AI286" s="18" t="str">
        <f t="shared" si="316"/>
        <v>Pass</v>
      </c>
      <c r="AJ286" s="18" t="str">
        <f t="shared" si="317"/>
        <v>Pass</v>
      </c>
      <c r="AK286" s="18" t="str">
        <f t="shared" si="307"/>
        <v>Pass</v>
      </c>
      <c r="AL286" s="18" t="str">
        <f t="shared" si="308"/>
        <v>Pass</v>
      </c>
      <c r="AM286" s="18" t="str">
        <f t="shared" si="309"/>
        <v>No</v>
      </c>
      <c r="AN286" s="26"/>
      <c r="AO286" s="26"/>
    </row>
    <row r="287" spans="1:41" x14ac:dyDescent="0.2">
      <c r="A287" s="18">
        <v>94557</v>
      </c>
      <c r="B287" s="18">
        <v>94620</v>
      </c>
      <c r="C287" s="18"/>
      <c r="D287" s="19" t="s">
        <v>193</v>
      </c>
      <c r="E287" s="20" t="str">
        <f t="shared" si="310"/>
        <v>94557_94620_</v>
      </c>
      <c r="F287" s="21" t="s">
        <v>12</v>
      </c>
      <c r="G287" s="22">
        <v>65</v>
      </c>
      <c r="H287" s="22">
        <v>12</v>
      </c>
      <c r="I287" s="22">
        <v>8</v>
      </c>
      <c r="J287" s="22">
        <f t="shared" si="311"/>
        <v>85</v>
      </c>
      <c r="K287" s="48">
        <f t="shared" si="305"/>
        <v>1</v>
      </c>
      <c r="L287" s="22">
        <v>0.56000000000000005</v>
      </c>
      <c r="M287" s="22">
        <v>7.17</v>
      </c>
      <c r="N287" s="22">
        <v>15.13</v>
      </c>
      <c r="O287" s="22">
        <v>0.14000000000000001</v>
      </c>
      <c r="P287" s="22">
        <v>59.8</v>
      </c>
      <c r="Q287" s="22">
        <v>19.36</v>
      </c>
      <c r="R287" s="22">
        <v>12.104000000000001</v>
      </c>
      <c r="S287" s="22">
        <v>0</v>
      </c>
      <c r="T287" s="22">
        <v>8.0000000000000002E-3</v>
      </c>
      <c r="U287" s="22">
        <f t="shared" si="318"/>
        <v>114.27199999999999</v>
      </c>
      <c r="V287" s="23"/>
      <c r="W287" s="22">
        <f t="shared" si="312"/>
        <v>17.799999999999997</v>
      </c>
      <c r="X287" s="22">
        <f t="shared" si="313"/>
        <v>7.3599999999999994</v>
      </c>
      <c r="Y287" s="22">
        <f t="shared" si="306"/>
        <v>4.1120000000000001</v>
      </c>
      <c r="Z287" s="22">
        <f t="shared" si="314"/>
        <v>29.271999999999991</v>
      </c>
      <c r="AA287" s="23"/>
      <c r="AB287" s="24">
        <f t="shared" si="319"/>
        <v>0.27384615384615379</v>
      </c>
      <c r="AC287" s="24">
        <f t="shared" si="319"/>
        <v>0.61333333333333329</v>
      </c>
      <c r="AD287" s="24">
        <f t="shared" si="319"/>
        <v>0.51400000000000001</v>
      </c>
      <c r="AE287" s="24">
        <f t="shared" si="319"/>
        <v>0.34437647058823517</v>
      </c>
      <c r="AF287" s="23"/>
      <c r="AG287" s="25">
        <f t="shared" si="315"/>
        <v>2.9325420923439545</v>
      </c>
      <c r="AH287" s="23"/>
      <c r="AI287" s="18" t="str">
        <f t="shared" si="316"/>
        <v>Pass</v>
      </c>
      <c r="AJ287" s="18" t="str">
        <f t="shared" si="317"/>
        <v>Pass</v>
      </c>
      <c r="AK287" s="18" t="str">
        <f t="shared" si="307"/>
        <v>Pass</v>
      </c>
      <c r="AL287" s="18" t="str">
        <f t="shared" si="308"/>
        <v>Pass</v>
      </c>
      <c r="AM287" s="18" t="str">
        <f t="shared" si="309"/>
        <v>No</v>
      </c>
      <c r="AN287" s="26"/>
      <c r="AO287" s="26"/>
    </row>
    <row r="288" spans="1:41" x14ac:dyDescent="0.2">
      <c r="A288" s="18">
        <v>94620</v>
      </c>
      <c r="B288" s="18">
        <v>94635</v>
      </c>
      <c r="C288" s="18"/>
      <c r="D288" s="19" t="s">
        <v>194</v>
      </c>
      <c r="E288" s="20" t="str">
        <f t="shared" si="310"/>
        <v>94620_94635_</v>
      </c>
      <c r="F288" s="21" t="s">
        <v>12</v>
      </c>
      <c r="G288" s="22">
        <v>86</v>
      </c>
      <c r="H288" s="22">
        <v>22</v>
      </c>
      <c r="I288" s="22">
        <v>11</v>
      </c>
      <c r="J288" s="22">
        <f t="shared" si="311"/>
        <v>119</v>
      </c>
      <c r="K288" s="48">
        <f t="shared" si="305"/>
        <v>1</v>
      </c>
      <c r="L288" s="22">
        <v>0.75</v>
      </c>
      <c r="M288" s="22">
        <v>8.6999999999999993</v>
      </c>
      <c r="N288" s="22">
        <v>17.600000000000001</v>
      </c>
      <c r="O288" s="22">
        <v>0.19</v>
      </c>
      <c r="P288" s="22">
        <v>73.209999999999994</v>
      </c>
      <c r="Q288" s="22">
        <v>19.36</v>
      </c>
      <c r="R288" s="22">
        <v>12.104000000000001</v>
      </c>
      <c r="S288" s="22">
        <v>0</v>
      </c>
      <c r="T288" s="22">
        <v>8.0000000000000002E-3</v>
      </c>
      <c r="U288" s="22">
        <f t="shared" si="318"/>
        <v>131.922</v>
      </c>
      <c r="V288" s="23"/>
      <c r="W288" s="22">
        <f t="shared" si="312"/>
        <v>14.449999999999989</v>
      </c>
      <c r="X288" s="22">
        <f t="shared" si="313"/>
        <v>-2.6400000000000006</v>
      </c>
      <c r="Y288" s="22">
        <f t="shared" si="306"/>
        <v>1.1120000000000001</v>
      </c>
      <c r="Z288" s="22">
        <f t="shared" si="314"/>
        <v>12.921999999999997</v>
      </c>
      <c r="AA288" s="23"/>
      <c r="AB288" s="24">
        <f t="shared" si="319"/>
        <v>0.16802325581395336</v>
      </c>
      <c r="AC288" s="24">
        <f t="shared" si="319"/>
        <v>-0.12000000000000002</v>
      </c>
      <c r="AD288" s="24">
        <f t="shared" si="319"/>
        <v>0.10109090909090911</v>
      </c>
      <c r="AE288" s="24">
        <f t="shared" si="319"/>
        <v>0.10858823529411762</v>
      </c>
      <c r="AF288" s="23"/>
      <c r="AG288" s="25">
        <f t="shared" si="315"/>
        <v>1.1536534370682789</v>
      </c>
      <c r="AH288" s="23"/>
      <c r="AI288" s="18" t="str">
        <f t="shared" si="316"/>
        <v>Pass</v>
      </c>
      <c r="AJ288" s="18" t="str">
        <f t="shared" si="317"/>
        <v>Pass</v>
      </c>
      <c r="AK288" s="18" t="str">
        <f t="shared" si="307"/>
        <v>Pass</v>
      </c>
      <c r="AL288" s="18" t="str">
        <f t="shared" si="308"/>
        <v>Pass</v>
      </c>
      <c r="AM288" s="18" t="str">
        <f t="shared" si="309"/>
        <v>No</v>
      </c>
      <c r="AN288" s="26"/>
      <c r="AO288" s="26"/>
    </row>
    <row r="289" spans="1:41" x14ac:dyDescent="0.2">
      <c r="A289" s="18">
        <v>94635</v>
      </c>
      <c r="B289" s="18">
        <v>94620</v>
      </c>
      <c r="C289" s="18"/>
      <c r="D289" s="19" t="s">
        <v>195</v>
      </c>
      <c r="E289" s="20" t="str">
        <f t="shared" si="310"/>
        <v>94635_94620_</v>
      </c>
      <c r="F289" s="21" t="s">
        <v>12</v>
      </c>
      <c r="G289" s="22">
        <v>96</v>
      </c>
      <c r="H289" s="22">
        <v>21</v>
      </c>
      <c r="I289" s="22">
        <v>11</v>
      </c>
      <c r="J289" s="22">
        <f t="shared" si="311"/>
        <v>128</v>
      </c>
      <c r="K289" s="48">
        <f t="shared" si="305"/>
        <v>1</v>
      </c>
      <c r="L289" s="22">
        <v>1.24</v>
      </c>
      <c r="M289" s="22">
        <v>5.31</v>
      </c>
      <c r="N289" s="22">
        <v>8.5500000000000007</v>
      </c>
      <c r="O289" s="22">
        <v>0.06</v>
      </c>
      <c r="P289" s="22">
        <v>90.81</v>
      </c>
      <c r="Q289" s="22">
        <v>23.31</v>
      </c>
      <c r="R289" s="22">
        <v>12.456</v>
      </c>
      <c r="S289" s="22">
        <v>0</v>
      </c>
      <c r="T289" s="22">
        <v>4.0000000000000001E-3</v>
      </c>
      <c r="U289" s="22">
        <f t="shared" si="318"/>
        <v>141.73999999999998</v>
      </c>
      <c r="V289" s="23"/>
      <c r="W289" s="22">
        <f t="shared" si="312"/>
        <v>9.9699999999999989</v>
      </c>
      <c r="X289" s="22">
        <f t="shared" si="313"/>
        <v>2.3099999999999987</v>
      </c>
      <c r="Y289" s="22">
        <f t="shared" si="306"/>
        <v>1.4599999999999991</v>
      </c>
      <c r="Z289" s="22">
        <f t="shared" si="314"/>
        <v>13.739999999999981</v>
      </c>
      <c r="AA289" s="23"/>
      <c r="AB289" s="24">
        <f t="shared" si="319"/>
        <v>0.10385416666666665</v>
      </c>
      <c r="AC289" s="24">
        <f t="shared" si="319"/>
        <v>0.10999999999999995</v>
      </c>
      <c r="AD289" s="24">
        <f t="shared" si="319"/>
        <v>0.13272727272727264</v>
      </c>
      <c r="AE289" s="24">
        <f t="shared" si="319"/>
        <v>0.10734374999999985</v>
      </c>
      <c r="AF289" s="23"/>
      <c r="AG289" s="25">
        <f t="shared" si="315"/>
        <v>1.1831207029550292</v>
      </c>
      <c r="AH289" s="23"/>
      <c r="AI289" s="18" t="str">
        <f t="shared" si="316"/>
        <v>Pass</v>
      </c>
      <c r="AJ289" s="18" t="str">
        <f t="shared" si="317"/>
        <v>Pass</v>
      </c>
      <c r="AK289" s="18" t="str">
        <f t="shared" si="307"/>
        <v>Pass</v>
      </c>
      <c r="AL289" s="18" t="str">
        <f t="shared" si="308"/>
        <v>Pass</v>
      </c>
      <c r="AM289" s="18" t="str">
        <f t="shared" si="309"/>
        <v>No</v>
      </c>
      <c r="AN289" s="26"/>
      <c r="AO289" s="26"/>
    </row>
    <row r="290" spans="1:41" x14ac:dyDescent="0.2">
      <c r="A290" s="18">
        <v>94665</v>
      </c>
      <c r="B290" s="18">
        <v>94635</v>
      </c>
      <c r="C290" s="18"/>
      <c r="D290" s="19" t="s">
        <v>196</v>
      </c>
      <c r="E290" s="20" t="str">
        <f t="shared" si="310"/>
        <v>94665_94635_</v>
      </c>
      <c r="F290" s="21" t="s">
        <v>12</v>
      </c>
      <c r="G290" s="22">
        <v>117</v>
      </c>
      <c r="H290" s="22">
        <v>24</v>
      </c>
      <c r="I290" s="22">
        <v>13</v>
      </c>
      <c r="J290" s="22">
        <f t="shared" si="311"/>
        <v>154</v>
      </c>
      <c r="K290" s="48">
        <f t="shared" si="305"/>
        <v>1</v>
      </c>
      <c r="L290" s="22">
        <v>1.24</v>
      </c>
      <c r="M290" s="22">
        <v>5.31</v>
      </c>
      <c r="N290" s="22">
        <v>8.5500000000000007</v>
      </c>
      <c r="O290" s="22">
        <v>0.06</v>
      </c>
      <c r="P290" s="22">
        <v>90.81</v>
      </c>
      <c r="Q290" s="22">
        <v>23.31</v>
      </c>
      <c r="R290" s="22">
        <v>12.456</v>
      </c>
      <c r="S290" s="22">
        <v>0</v>
      </c>
      <c r="T290" s="22">
        <v>4.0000000000000001E-3</v>
      </c>
      <c r="U290" s="22">
        <f t="shared" si="318"/>
        <v>141.73999999999998</v>
      </c>
      <c r="V290" s="23"/>
      <c r="W290" s="22">
        <f t="shared" si="312"/>
        <v>-11.030000000000001</v>
      </c>
      <c r="X290" s="22">
        <f t="shared" si="313"/>
        <v>-0.69000000000000128</v>
      </c>
      <c r="Y290" s="22">
        <f t="shared" si="306"/>
        <v>-0.54000000000000092</v>
      </c>
      <c r="Z290" s="22">
        <f t="shared" si="314"/>
        <v>-12.260000000000019</v>
      </c>
      <c r="AA290" s="23"/>
      <c r="AB290" s="24">
        <f t="shared" si="319"/>
        <v>-9.4273504273504283E-2</v>
      </c>
      <c r="AC290" s="24">
        <f t="shared" si="319"/>
        <v>-2.8750000000000053E-2</v>
      </c>
      <c r="AD290" s="24">
        <f t="shared" si="319"/>
        <v>-4.1538461538461607E-2</v>
      </c>
      <c r="AE290" s="24">
        <f t="shared" si="319"/>
        <v>-7.9610389610389742E-2</v>
      </c>
      <c r="AF290" s="23"/>
      <c r="AG290" s="25">
        <f t="shared" si="315"/>
        <v>1.0082086838141944</v>
      </c>
      <c r="AH290" s="23"/>
      <c r="AI290" s="18" t="str">
        <f t="shared" si="316"/>
        <v>Pass</v>
      </c>
      <c r="AJ290" s="18" t="str">
        <f t="shared" si="317"/>
        <v>Pass</v>
      </c>
      <c r="AK290" s="18" t="str">
        <f t="shared" si="307"/>
        <v>Pass</v>
      </c>
      <c r="AL290" s="18" t="str">
        <f t="shared" si="308"/>
        <v>Pass</v>
      </c>
      <c r="AM290" s="18" t="str">
        <f t="shared" si="309"/>
        <v>No</v>
      </c>
      <c r="AN290" s="26"/>
      <c r="AO290" s="26"/>
    </row>
    <row r="291" spans="1:41" x14ac:dyDescent="0.2">
      <c r="A291" s="18">
        <v>94635</v>
      </c>
      <c r="B291" s="18">
        <v>94665</v>
      </c>
      <c r="C291" s="18"/>
      <c r="D291" s="19" t="s">
        <v>197</v>
      </c>
      <c r="E291" s="20" t="str">
        <f t="shared" si="310"/>
        <v>94635_94665_</v>
      </c>
      <c r="F291" s="21" t="s">
        <v>12</v>
      </c>
      <c r="G291" s="22">
        <v>114</v>
      </c>
      <c r="H291" s="22">
        <v>18</v>
      </c>
      <c r="I291" s="22">
        <v>13</v>
      </c>
      <c r="J291" s="22">
        <f t="shared" si="311"/>
        <v>145</v>
      </c>
      <c r="K291" s="48">
        <f t="shared" si="305"/>
        <v>1</v>
      </c>
      <c r="L291" s="22">
        <v>0.75</v>
      </c>
      <c r="M291" s="22">
        <v>8.6999999999999993</v>
      </c>
      <c r="N291" s="22">
        <v>17.600000000000001</v>
      </c>
      <c r="O291" s="22">
        <v>0.19</v>
      </c>
      <c r="P291" s="22">
        <v>73.209999999999994</v>
      </c>
      <c r="Q291" s="22">
        <v>19.36</v>
      </c>
      <c r="R291" s="22">
        <v>12.104000000000001</v>
      </c>
      <c r="S291" s="22">
        <v>0</v>
      </c>
      <c r="T291" s="22">
        <v>8.0000000000000002E-3</v>
      </c>
      <c r="U291" s="22">
        <f t="shared" si="318"/>
        <v>131.922</v>
      </c>
      <c r="V291" s="23"/>
      <c r="W291" s="22">
        <f t="shared" si="312"/>
        <v>-13.550000000000011</v>
      </c>
      <c r="X291" s="22">
        <f t="shared" si="313"/>
        <v>1.3599999999999994</v>
      </c>
      <c r="Y291" s="22">
        <f t="shared" si="306"/>
        <v>-0.8879999999999999</v>
      </c>
      <c r="Z291" s="22">
        <f t="shared" si="314"/>
        <v>-13.078000000000003</v>
      </c>
      <c r="AA291" s="23"/>
      <c r="AB291" s="24">
        <f t="shared" si="319"/>
        <v>-0.11885964912280712</v>
      </c>
      <c r="AC291" s="24">
        <f t="shared" si="319"/>
        <v>7.5555555555555529E-2</v>
      </c>
      <c r="AD291" s="24">
        <f t="shared" si="319"/>
        <v>-6.8307692307692305E-2</v>
      </c>
      <c r="AE291" s="24">
        <f t="shared" si="319"/>
        <v>-9.0193103448275885E-2</v>
      </c>
      <c r="AF291" s="23"/>
      <c r="AG291" s="25">
        <f t="shared" si="315"/>
        <v>1.1114184477396347</v>
      </c>
      <c r="AH291" s="23"/>
      <c r="AI291" s="18" t="str">
        <f t="shared" si="316"/>
        <v>Pass</v>
      </c>
      <c r="AJ291" s="18" t="str">
        <f t="shared" si="317"/>
        <v>Pass</v>
      </c>
      <c r="AK291" s="18" t="str">
        <f t="shared" si="307"/>
        <v>Pass</v>
      </c>
      <c r="AL291" s="18" t="str">
        <f t="shared" si="308"/>
        <v>Pass</v>
      </c>
      <c r="AM291" s="18" t="str">
        <f t="shared" si="309"/>
        <v>No</v>
      </c>
      <c r="AN291" s="26"/>
      <c r="AO291" s="26"/>
    </row>
    <row r="292" spans="1:41" x14ac:dyDescent="0.2">
      <c r="A292" s="18">
        <v>94665</v>
      </c>
      <c r="B292" s="18">
        <v>131703</v>
      </c>
      <c r="C292" s="18"/>
      <c r="D292" s="19" t="s">
        <v>198</v>
      </c>
      <c r="E292" s="20" t="str">
        <f t="shared" si="310"/>
        <v>94665_131703_</v>
      </c>
      <c r="F292" s="21" t="s">
        <v>12</v>
      </c>
      <c r="G292" s="22">
        <v>140</v>
      </c>
      <c r="H292" s="22">
        <v>21</v>
      </c>
      <c r="I292" s="22">
        <v>14</v>
      </c>
      <c r="J292" s="22">
        <f t="shared" si="311"/>
        <v>175</v>
      </c>
      <c r="K292" s="48">
        <f t="shared" si="305"/>
        <v>1</v>
      </c>
      <c r="L292" s="22">
        <v>1.43</v>
      </c>
      <c r="M292" s="22">
        <v>13.27</v>
      </c>
      <c r="N292" s="22">
        <v>21.86</v>
      </c>
      <c r="O292" s="22">
        <v>0.25</v>
      </c>
      <c r="P292" s="22">
        <v>118.18</v>
      </c>
      <c r="Q292" s="22">
        <v>25.88</v>
      </c>
      <c r="R292" s="22">
        <v>12.104000000000001</v>
      </c>
      <c r="S292" s="22">
        <v>0</v>
      </c>
      <c r="T292" s="22">
        <v>8.0000000000000002E-3</v>
      </c>
      <c r="U292" s="22">
        <f t="shared" si="318"/>
        <v>192.98200000000003</v>
      </c>
      <c r="V292" s="23"/>
      <c r="W292" s="22">
        <f t="shared" si="312"/>
        <v>14.990000000000009</v>
      </c>
      <c r="X292" s="22">
        <f t="shared" si="313"/>
        <v>4.879999999999999</v>
      </c>
      <c r="Y292" s="22">
        <f t="shared" si="306"/>
        <v>-1.8879999999999999</v>
      </c>
      <c r="Z292" s="22">
        <f t="shared" si="314"/>
        <v>17.982000000000028</v>
      </c>
      <c r="AA292" s="23"/>
      <c r="AB292" s="24">
        <f t="shared" si="319"/>
        <v>0.10707142857142864</v>
      </c>
      <c r="AC292" s="24">
        <f t="shared" si="319"/>
        <v>0.23238095238095233</v>
      </c>
      <c r="AD292" s="24">
        <f t="shared" si="319"/>
        <v>-0.13485714285714284</v>
      </c>
      <c r="AE292" s="24">
        <f t="shared" si="319"/>
        <v>0.10275428571428587</v>
      </c>
      <c r="AF292" s="23"/>
      <c r="AG292" s="25">
        <f t="shared" si="315"/>
        <v>1.3256830497814778</v>
      </c>
      <c r="AH292" s="23"/>
      <c r="AI292" s="18" t="str">
        <f t="shared" si="316"/>
        <v>Pass</v>
      </c>
      <c r="AJ292" s="18" t="str">
        <f t="shared" si="317"/>
        <v>Pass</v>
      </c>
      <c r="AK292" s="18" t="str">
        <f t="shared" si="307"/>
        <v>Pass</v>
      </c>
      <c r="AL292" s="18" t="str">
        <f t="shared" si="308"/>
        <v>Pass</v>
      </c>
      <c r="AM292" s="18" t="str">
        <f t="shared" si="309"/>
        <v>No</v>
      </c>
      <c r="AN292" s="26"/>
      <c r="AO292" s="26"/>
    </row>
    <row r="293" spans="1:41" x14ac:dyDescent="0.2">
      <c r="A293" s="18">
        <v>131703</v>
      </c>
      <c r="B293" s="18">
        <v>94665</v>
      </c>
      <c r="C293" s="18"/>
      <c r="D293" s="19" t="s">
        <v>199</v>
      </c>
      <c r="E293" s="20" t="str">
        <f t="shared" si="310"/>
        <v>131703_94665_</v>
      </c>
      <c r="F293" s="21" t="s">
        <v>12</v>
      </c>
      <c r="G293" s="22">
        <v>134</v>
      </c>
      <c r="H293" s="22">
        <v>28</v>
      </c>
      <c r="I293" s="22">
        <v>14</v>
      </c>
      <c r="J293" s="22">
        <f t="shared" si="311"/>
        <v>176</v>
      </c>
      <c r="K293" s="48">
        <f t="shared" si="305"/>
        <v>1</v>
      </c>
      <c r="L293" s="22">
        <v>1.75</v>
      </c>
      <c r="M293" s="22">
        <v>7.32</v>
      </c>
      <c r="N293" s="22">
        <v>10.55</v>
      </c>
      <c r="O293" s="22">
        <v>0.1</v>
      </c>
      <c r="P293" s="22">
        <v>122.21</v>
      </c>
      <c r="Q293" s="22">
        <v>31.65</v>
      </c>
      <c r="R293" s="22">
        <v>12.456</v>
      </c>
      <c r="S293" s="22">
        <v>0</v>
      </c>
      <c r="T293" s="22">
        <v>4.0000000000000001E-3</v>
      </c>
      <c r="U293" s="22">
        <f t="shared" si="318"/>
        <v>186.04</v>
      </c>
      <c r="V293" s="23"/>
      <c r="W293" s="22">
        <f t="shared" si="312"/>
        <v>7.9300000000000068</v>
      </c>
      <c r="X293" s="22">
        <f t="shared" si="313"/>
        <v>3.6499999999999986</v>
      </c>
      <c r="Y293" s="22">
        <f t="shared" si="306"/>
        <v>-1.5400000000000009</v>
      </c>
      <c r="Z293" s="22">
        <f t="shared" si="314"/>
        <v>10.039999999999992</v>
      </c>
      <c r="AA293" s="23"/>
      <c r="AB293" s="24">
        <f t="shared" si="319"/>
        <v>5.9179104477611988E-2</v>
      </c>
      <c r="AC293" s="24">
        <f t="shared" si="319"/>
        <v>0.13035714285714281</v>
      </c>
      <c r="AD293" s="24">
        <f t="shared" si="319"/>
        <v>-0.11000000000000007</v>
      </c>
      <c r="AE293" s="24">
        <f t="shared" si="319"/>
        <v>5.7045454545454503E-2</v>
      </c>
      <c r="AF293" s="23"/>
      <c r="AG293" s="25">
        <f t="shared" si="315"/>
        <v>0.74622609600987999</v>
      </c>
      <c r="AH293" s="23"/>
      <c r="AI293" s="18" t="str">
        <f t="shared" si="316"/>
        <v>Pass</v>
      </c>
      <c r="AJ293" s="18" t="str">
        <f t="shared" si="317"/>
        <v>Pass</v>
      </c>
      <c r="AK293" s="18" t="str">
        <f t="shared" si="307"/>
        <v>Pass</v>
      </c>
      <c r="AL293" s="18" t="str">
        <f t="shared" si="308"/>
        <v>Pass</v>
      </c>
      <c r="AM293" s="18" t="str">
        <f t="shared" si="309"/>
        <v>No</v>
      </c>
      <c r="AN293" s="26"/>
      <c r="AO293" s="26"/>
    </row>
    <row r="294" spans="1:41" x14ac:dyDescent="0.2">
      <c r="A294" s="18">
        <v>94665</v>
      </c>
      <c r="B294" s="18">
        <v>94659</v>
      </c>
      <c r="C294" s="18"/>
      <c r="D294" s="19" t="s">
        <v>200</v>
      </c>
      <c r="E294" s="20" t="str">
        <f t="shared" si="310"/>
        <v>94665_94659_</v>
      </c>
      <c r="F294" s="21" t="s">
        <v>12</v>
      </c>
      <c r="G294" s="22">
        <v>34</v>
      </c>
      <c r="H294" s="22">
        <v>7</v>
      </c>
      <c r="I294" s="22">
        <v>2</v>
      </c>
      <c r="J294" s="22">
        <f t="shared" si="311"/>
        <v>43</v>
      </c>
      <c r="K294" s="48">
        <f t="shared" si="305"/>
        <v>1</v>
      </c>
      <c r="L294" s="22">
        <v>1.25</v>
      </c>
      <c r="M294" s="22">
        <v>3.67</v>
      </c>
      <c r="N294" s="22">
        <v>5.26</v>
      </c>
      <c r="O294" s="22">
        <v>7.0000000000000007E-2</v>
      </c>
      <c r="P294" s="22">
        <v>87.89</v>
      </c>
      <c r="Q294" s="22">
        <v>8.34</v>
      </c>
      <c r="R294" s="22">
        <v>0</v>
      </c>
      <c r="S294" s="22">
        <v>0</v>
      </c>
      <c r="T294" s="22">
        <v>0</v>
      </c>
      <c r="U294" s="22">
        <f t="shared" si="318"/>
        <v>106.48</v>
      </c>
      <c r="V294" s="23"/>
      <c r="W294" s="22">
        <f t="shared" si="312"/>
        <v>64.14</v>
      </c>
      <c r="X294" s="22">
        <f t="shared" si="313"/>
        <v>1.3399999999999999</v>
      </c>
      <c r="Y294" s="22">
        <f t="shared" si="306"/>
        <v>-2</v>
      </c>
      <c r="Z294" s="22">
        <f t="shared" si="314"/>
        <v>63.480000000000004</v>
      </c>
      <c r="AA294" s="23"/>
      <c r="AB294" s="24">
        <f t="shared" ref="AB294:AE313" si="320">W294/G294</f>
        <v>1.8864705882352941</v>
      </c>
      <c r="AC294" s="24">
        <f t="shared" si="320"/>
        <v>0.19142857142857142</v>
      </c>
      <c r="AD294" s="24">
        <f t="shared" si="320"/>
        <v>-1</v>
      </c>
      <c r="AE294" s="24">
        <f t="shared" si="320"/>
        <v>1.4762790697674419</v>
      </c>
      <c r="AF294" s="23"/>
      <c r="AG294" s="25">
        <f t="shared" si="315"/>
        <v>7.3427775483599502</v>
      </c>
      <c r="AH294" s="23"/>
      <c r="AI294" s="18" t="str">
        <f t="shared" si="316"/>
        <v>Pass</v>
      </c>
      <c r="AJ294" s="18" t="str">
        <f t="shared" si="317"/>
        <v>Fail</v>
      </c>
      <c r="AK294" s="18" t="str">
        <f t="shared" si="307"/>
        <v>Pass</v>
      </c>
      <c r="AL294" s="18" t="str">
        <f t="shared" si="308"/>
        <v>Fail</v>
      </c>
      <c r="AM294" s="18" t="str">
        <f t="shared" si="309"/>
        <v>No</v>
      </c>
      <c r="AN294" s="26"/>
      <c r="AO294" s="26"/>
    </row>
    <row r="295" spans="1:41" x14ac:dyDescent="0.2">
      <c r="A295" s="18">
        <v>94659</v>
      </c>
      <c r="B295" s="18">
        <v>94665</v>
      </c>
      <c r="C295" s="18"/>
      <c r="D295" s="19" t="s">
        <v>201</v>
      </c>
      <c r="E295" s="20" t="str">
        <f t="shared" si="310"/>
        <v>94659_94665_</v>
      </c>
      <c r="F295" s="21" t="s">
        <v>12</v>
      </c>
      <c r="G295" s="22">
        <v>42</v>
      </c>
      <c r="H295" s="22">
        <v>6</v>
      </c>
      <c r="I295" s="22">
        <v>3</v>
      </c>
      <c r="J295" s="22">
        <f t="shared" si="311"/>
        <v>51</v>
      </c>
      <c r="K295" s="48">
        <f t="shared" si="305"/>
        <v>1</v>
      </c>
      <c r="L295" s="22">
        <v>1.43</v>
      </c>
      <c r="M295" s="22">
        <v>6.24</v>
      </c>
      <c r="N295" s="22">
        <v>7.53</v>
      </c>
      <c r="O295" s="22">
        <v>0.09</v>
      </c>
      <c r="P295" s="22">
        <v>101.45</v>
      </c>
      <c r="Q295" s="22">
        <v>6.53</v>
      </c>
      <c r="R295" s="22">
        <v>0</v>
      </c>
      <c r="S295" s="22">
        <v>0</v>
      </c>
      <c r="T295" s="22">
        <v>0</v>
      </c>
      <c r="U295" s="22">
        <f t="shared" si="318"/>
        <v>123.27000000000001</v>
      </c>
      <c r="V295" s="23"/>
      <c r="W295" s="22">
        <f t="shared" si="312"/>
        <v>74.740000000000009</v>
      </c>
      <c r="X295" s="22">
        <f t="shared" si="313"/>
        <v>0.53000000000000025</v>
      </c>
      <c r="Y295" s="22">
        <f t="shared" si="306"/>
        <v>-3</v>
      </c>
      <c r="Z295" s="22">
        <f t="shared" si="314"/>
        <v>72.27000000000001</v>
      </c>
      <c r="AA295" s="23"/>
      <c r="AB295" s="24">
        <f t="shared" si="320"/>
        <v>1.7795238095238097</v>
      </c>
      <c r="AC295" s="24">
        <f t="shared" si="320"/>
        <v>8.8333333333333375E-2</v>
      </c>
      <c r="AD295" s="24">
        <f t="shared" si="320"/>
        <v>-1</v>
      </c>
      <c r="AE295" s="24">
        <f t="shared" si="320"/>
        <v>1.4170588235294119</v>
      </c>
      <c r="AF295" s="23"/>
      <c r="AG295" s="25">
        <f t="shared" si="315"/>
        <v>7.7421527750369536</v>
      </c>
      <c r="AH295" s="23"/>
      <c r="AI295" s="18" t="str">
        <f t="shared" si="316"/>
        <v>Pass</v>
      </c>
      <c r="AJ295" s="18" t="str">
        <f t="shared" si="317"/>
        <v>Fail</v>
      </c>
      <c r="AK295" s="18" t="str">
        <f t="shared" si="307"/>
        <v>Pass</v>
      </c>
      <c r="AL295" s="18" t="str">
        <f t="shared" si="308"/>
        <v>Fail</v>
      </c>
      <c r="AM295" s="18" t="str">
        <f t="shared" si="309"/>
        <v>No</v>
      </c>
      <c r="AN295" s="26"/>
      <c r="AO295" s="26"/>
    </row>
    <row r="296" spans="1:41" x14ac:dyDescent="0.2">
      <c r="A296" s="18">
        <v>94689</v>
      </c>
      <c r="B296" s="18">
        <v>94695</v>
      </c>
      <c r="C296" s="18"/>
      <c r="D296" s="19" t="s">
        <v>202</v>
      </c>
      <c r="E296" s="20" t="str">
        <f t="shared" si="310"/>
        <v>94689_94695_</v>
      </c>
      <c r="F296" s="21" t="s">
        <v>12</v>
      </c>
      <c r="G296" s="22">
        <v>100</v>
      </c>
      <c r="H296" s="22">
        <v>21</v>
      </c>
      <c r="I296" s="22">
        <v>6</v>
      </c>
      <c r="J296" s="22">
        <f t="shared" si="311"/>
        <v>127</v>
      </c>
      <c r="K296" s="48">
        <f t="shared" si="305"/>
        <v>1</v>
      </c>
      <c r="L296" s="22">
        <v>1.19</v>
      </c>
      <c r="M296" s="22">
        <v>5.94</v>
      </c>
      <c r="N296" s="22">
        <v>7.77</v>
      </c>
      <c r="O296" s="22">
        <v>0.13</v>
      </c>
      <c r="P296" s="22">
        <v>83.84</v>
      </c>
      <c r="Q296" s="22">
        <v>21.3</v>
      </c>
      <c r="R296" s="22">
        <v>2.5640000000000001</v>
      </c>
      <c r="S296" s="22">
        <v>0</v>
      </c>
      <c r="T296" s="22">
        <v>0</v>
      </c>
      <c r="U296" s="22">
        <f t="shared" si="318"/>
        <v>122.73400000000001</v>
      </c>
      <c r="V296" s="23"/>
      <c r="W296" s="22">
        <f t="shared" si="312"/>
        <v>-1.1299999999999955</v>
      </c>
      <c r="X296" s="22">
        <f t="shared" si="313"/>
        <v>0.30000000000000071</v>
      </c>
      <c r="Y296" s="22">
        <f t="shared" si="306"/>
        <v>-3.4359999999999999</v>
      </c>
      <c r="Z296" s="22">
        <f t="shared" si="314"/>
        <v>-4.2659999999999911</v>
      </c>
      <c r="AA296" s="23"/>
      <c r="AB296" s="24">
        <f t="shared" si="320"/>
        <v>-1.1299999999999954E-2</v>
      </c>
      <c r="AC296" s="24">
        <f t="shared" si="320"/>
        <v>1.428571428571432E-2</v>
      </c>
      <c r="AD296" s="24">
        <f t="shared" si="320"/>
        <v>-0.57266666666666666</v>
      </c>
      <c r="AE296" s="24">
        <f t="shared" si="320"/>
        <v>-3.3590551181102289E-2</v>
      </c>
      <c r="AF296" s="23"/>
      <c r="AG296" s="25">
        <f t="shared" si="315"/>
        <v>0.38176579313571257</v>
      </c>
      <c r="AH296" s="23"/>
      <c r="AI296" s="18" t="str">
        <f t="shared" si="316"/>
        <v>Pass</v>
      </c>
      <c r="AJ296" s="18" t="str">
        <f t="shared" si="317"/>
        <v>Pass</v>
      </c>
      <c r="AK296" s="18" t="str">
        <f t="shared" si="307"/>
        <v>Pass</v>
      </c>
      <c r="AL296" s="18" t="str">
        <f t="shared" si="308"/>
        <v>Pass</v>
      </c>
      <c r="AM296" s="18" t="str">
        <f t="shared" si="309"/>
        <v>No</v>
      </c>
      <c r="AN296" s="26"/>
      <c r="AO296" s="26"/>
    </row>
    <row r="297" spans="1:41" x14ac:dyDescent="0.2">
      <c r="A297" s="18"/>
      <c r="B297" s="18"/>
      <c r="C297" s="18"/>
      <c r="D297" s="19"/>
      <c r="E297" s="20"/>
      <c r="F297" s="21"/>
      <c r="G297" s="22"/>
      <c r="H297" s="22"/>
      <c r="I297" s="22"/>
      <c r="J297" s="22"/>
      <c r="K297" s="48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3"/>
      <c r="W297" s="22"/>
      <c r="X297" s="22"/>
      <c r="Y297" s="22"/>
      <c r="Z297" s="22"/>
      <c r="AA297" s="23"/>
      <c r="AB297" s="24"/>
      <c r="AC297" s="24"/>
      <c r="AD297" s="24"/>
      <c r="AE297" s="24"/>
      <c r="AF297" s="23"/>
      <c r="AG297" s="25"/>
      <c r="AH297" s="23"/>
      <c r="AI297" s="18"/>
      <c r="AJ297" s="18"/>
      <c r="AK297" s="18"/>
      <c r="AL297" s="18"/>
      <c r="AM297" s="18"/>
      <c r="AN297" s="26"/>
      <c r="AO297" s="26"/>
    </row>
    <row r="298" spans="1:41" x14ac:dyDescent="0.2">
      <c r="A298" s="18"/>
      <c r="B298" s="18"/>
      <c r="C298" s="18"/>
      <c r="D298" s="19"/>
      <c r="E298" s="20"/>
      <c r="F298" s="21"/>
      <c r="G298" s="22"/>
      <c r="H298" s="22"/>
      <c r="I298" s="22"/>
      <c r="J298" s="22"/>
      <c r="K298" s="48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3"/>
      <c r="W298" s="22"/>
      <c r="X298" s="22"/>
      <c r="Y298" s="22"/>
      <c r="Z298" s="22"/>
      <c r="AA298" s="23"/>
      <c r="AB298" s="24"/>
      <c r="AC298" s="24"/>
      <c r="AD298" s="24"/>
      <c r="AE298" s="24"/>
      <c r="AF298" s="23"/>
      <c r="AG298" s="25"/>
      <c r="AH298" s="23"/>
      <c r="AI298" s="18"/>
      <c r="AJ298" s="18"/>
      <c r="AK298" s="18"/>
      <c r="AL298" s="18"/>
      <c r="AM298" s="18"/>
      <c r="AN298" s="26"/>
      <c r="AO298" s="26"/>
    </row>
    <row r="299" spans="1:41" x14ac:dyDescent="0.2">
      <c r="A299" s="18">
        <v>125751</v>
      </c>
      <c r="B299" s="18">
        <v>94689</v>
      </c>
      <c r="C299" s="18"/>
      <c r="D299" s="19" t="s">
        <v>203</v>
      </c>
      <c r="E299" s="20" t="str">
        <f t="shared" si="310"/>
        <v>125751_94689_</v>
      </c>
      <c r="F299" s="21" t="s">
        <v>12</v>
      </c>
      <c r="G299" s="22">
        <v>62</v>
      </c>
      <c r="H299" s="22">
        <v>19</v>
      </c>
      <c r="I299" s="22">
        <v>10</v>
      </c>
      <c r="J299" s="22">
        <f t="shared" si="311"/>
        <v>91</v>
      </c>
      <c r="K299" s="48">
        <f t="shared" si="305"/>
        <v>1</v>
      </c>
      <c r="L299" s="22">
        <v>0.51</v>
      </c>
      <c r="M299" s="22">
        <v>4.05</v>
      </c>
      <c r="N299" s="22">
        <v>6.48</v>
      </c>
      <c r="O299" s="22">
        <v>0.09</v>
      </c>
      <c r="P299" s="22">
        <v>44.07</v>
      </c>
      <c r="Q299" s="22">
        <v>10.71</v>
      </c>
      <c r="R299" s="22">
        <v>9.34</v>
      </c>
      <c r="S299" s="22">
        <v>0</v>
      </c>
      <c r="T299" s="22">
        <v>4.0000000000000001E-3</v>
      </c>
      <c r="U299" s="22">
        <f t="shared" si="318"/>
        <v>75.254000000000005</v>
      </c>
      <c r="V299" s="23"/>
      <c r="W299" s="22">
        <f t="shared" si="312"/>
        <v>-6.7999999999999972</v>
      </c>
      <c r="X299" s="22">
        <f t="shared" si="313"/>
        <v>-8.2899999999999991</v>
      </c>
      <c r="Y299" s="22">
        <f t="shared" si="306"/>
        <v>-0.65600000000000058</v>
      </c>
      <c r="Z299" s="22">
        <f t="shared" si="314"/>
        <v>-15.745999999999995</v>
      </c>
      <c r="AA299" s="23"/>
      <c r="AB299" s="24">
        <f t="shared" si="320"/>
        <v>-0.10967741935483867</v>
      </c>
      <c r="AC299" s="24">
        <f t="shared" si="320"/>
        <v>-0.43631578947368416</v>
      </c>
      <c r="AD299" s="24">
        <f t="shared" si="320"/>
        <v>-6.5600000000000061E-2</v>
      </c>
      <c r="AE299" s="24">
        <f t="shared" si="320"/>
        <v>-0.17303296703296697</v>
      </c>
      <c r="AF299" s="23"/>
      <c r="AG299" s="25">
        <f t="shared" si="315"/>
        <v>1.7270272629467649</v>
      </c>
      <c r="AH299" s="23"/>
      <c r="AI299" s="18" t="str">
        <f t="shared" si="316"/>
        <v>Pass</v>
      </c>
      <c r="AJ299" s="18" t="str">
        <f t="shared" si="317"/>
        <v>Pass</v>
      </c>
      <c r="AK299" s="18" t="str">
        <f t="shared" si="307"/>
        <v>Pass</v>
      </c>
      <c r="AL299" s="18" t="str">
        <f t="shared" si="308"/>
        <v>Pass</v>
      </c>
      <c r="AM299" s="18" t="str">
        <f t="shared" si="309"/>
        <v>No</v>
      </c>
      <c r="AN299" s="26"/>
      <c r="AO299" s="26"/>
    </row>
    <row r="300" spans="1:41" x14ac:dyDescent="0.2">
      <c r="A300" s="18">
        <v>94677</v>
      </c>
      <c r="B300" s="18">
        <v>94680</v>
      </c>
      <c r="C300" s="18"/>
      <c r="D300" s="19" t="s">
        <v>204</v>
      </c>
      <c r="E300" s="20" t="str">
        <f t="shared" si="310"/>
        <v>94677_94680_</v>
      </c>
      <c r="F300" s="21" t="s">
        <v>12</v>
      </c>
      <c r="G300" s="22">
        <v>148</v>
      </c>
      <c r="H300" s="22">
        <v>35</v>
      </c>
      <c r="I300" s="22">
        <v>13</v>
      </c>
      <c r="J300" s="22">
        <f t="shared" si="311"/>
        <v>196</v>
      </c>
      <c r="K300" s="48">
        <f t="shared" si="305"/>
        <v>1</v>
      </c>
      <c r="L300" s="22">
        <v>1.75</v>
      </c>
      <c r="M300" s="22">
        <v>7.32</v>
      </c>
      <c r="N300" s="22">
        <v>10.55</v>
      </c>
      <c r="O300" s="22">
        <v>0.1</v>
      </c>
      <c r="P300" s="22">
        <v>122.21</v>
      </c>
      <c r="Q300" s="22">
        <v>31.65</v>
      </c>
      <c r="R300" s="22">
        <v>12.456</v>
      </c>
      <c r="S300" s="22">
        <v>0</v>
      </c>
      <c r="T300" s="22">
        <v>4.0000000000000001E-3</v>
      </c>
      <c r="U300" s="22">
        <f t="shared" si="318"/>
        <v>186.04</v>
      </c>
      <c r="V300" s="23"/>
      <c r="W300" s="22">
        <f t="shared" si="312"/>
        <v>-6.0699999999999932</v>
      </c>
      <c r="X300" s="22">
        <f t="shared" si="313"/>
        <v>-3.3500000000000014</v>
      </c>
      <c r="Y300" s="22">
        <f t="shared" si="306"/>
        <v>-0.54000000000000092</v>
      </c>
      <c r="Z300" s="22">
        <f t="shared" si="314"/>
        <v>-9.960000000000008</v>
      </c>
      <c r="AA300" s="23"/>
      <c r="AB300" s="24">
        <f t="shared" si="320"/>
        <v>-4.1013513513513469E-2</v>
      </c>
      <c r="AC300" s="24">
        <f t="shared" si="320"/>
        <v>-9.5714285714285752E-2</v>
      </c>
      <c r="AD300" s="24">
        <f t="shared" si="320"/>
        <v>-4.1538461538461607E-2</v>
      </c>
      <c r="AE300" s="24">
        <f t="shared" si="320"/>
        <v>-5.0816326530612285E-2</v>
      </c>
      <c r="AF300" s="23"/>
      <c r="AG300" s="25">
        <f t="shared" si="315"/>
        <v>0.72064257788099706</v>
      </c>
      <c r="AH300" s="23"/>
      <c r="AI300" s="18" t="str">
        <f t="shared" si="316"/>
        <v>Pass</v>
      </c>
      <c r="AJ300" s="18" t="str">
        <f t="shared" si="317"/>
        <v>Pass</v>
      </c>
      <c r="AK300" s="18" t="str">
        <f t="shared" si="307"/>
        <v>Pass</v>
      </c>
      <c r="AL300" s="18" t="str">
        <f t="shared" si="308"/>
        <v>Pass</v>
      </c>
      <c r="AM300" s="18" t="str">
        <f t="shared" si="309"/>
        <v>No</v>
      </c>
      <c r="AN300" s="26"/>
      <c r="AO300" s="26"/>
    </row>
    <row r="301" spans="1:41" x14ac:dyDescent="0.2">
      <c r="A301" s="18">
        <v>94680</v>
      </c>
      <c r="B301" s="18">
        <v>94677</v>
      </c>
      <c r="C301" s="18"/>
      <c r="D301" s="19" t="s">
        <v>205</v>
      </c>
      <c r="E301" s="20" t="str">
        <f t="shared" si="310"/>
        <v>94680_94677_</v>
      </c>
      <c r="F301" s="21" t="s">
        <v>12</v>
      </c>
      <c r="G301" s="22">
        <v>167</v>
      </c>
      <c r="H301" s="22">
        <v>30</v>
      </c>
      <c r="I301" s="22">
        <v>14</v>
      </c>
      <c r="J301" s="22">
        <f t="shared" si="311"/>
        <v>211</v>
      </c>
      <c r="K301" s="48">
        <f t="shared" si="305"/>
        <v>1</v>
      </c>
      <c r="L301" s="22">
        <v>1.43</v>
      </c>
      <c r="M301" s="22">
        <v>13.27</v>
      </c>
      <c r="N301" s="22">
        <v>21.86</v>
      </c>
      <c r="O301" s="22">
        <v>0.25</v>
      </c>
      <c r="P301" s="22">
        <v>118.18</v>
      </c>
      <c r="Q301" s="22">
        <v>25.88</v>
      </c>
      <c r="R301" s="22">
        <v>12.104000000000001</v>
      </c>
      <c r="S301" s="22">
        <v>0</v>
      </c>
      <c r="T301" s="22">
        <v>8.0000000000000002E-3</v>
      </c>
      <c r="U301" s="22">
        <f t="shared" si="318"/>
        <v>192.98200000000003</v>
      </c>
      <c r="V301" s="23"/>
      <c r="W301" s="22">
        <f t="shared" si="312"/>
        <v>-12.009999999999991</v>
      </c>
      <c r="X301" s="22">
        <f t="shared" si="313"/>
        <v>-4.120000000000001</v>
      </c>
      <c r="Y301" s="22">
        <f t="shared" si="306"/>
        <v>-1.8879999999999999</v>
      </c>
      <c r="Z301" s="22">
        <f t="shared" si="314"/>
        <v>-18.017999999999972</v>
      </c>
      <c r="AA301" s="23"/>
      <c r="AB301" s="24">
        <f t="shared" si="320"/>
        <v>-7.1916167664670599E-2</v>
      </c>
      <c r="AC301" s="24">
        <f t="shared" si="320"/>
        <v>-0.13733333333333336</v>
      </c>
      <c r="AD301" s="24">
        <f t="shared" si="320"/>
        <v>-0.13485714285714284</v>
      </c>
      <c r="AE301" s="24">
        <f t="shared" si="320"/>
        <v>-8.5393364928909823E-2</v>
      </c>
      <c r="AF301" s="23"/>
      <c r="AG301" s="25">
        <f t="shared" si="315"/>
        <v>1.267770298817273</v>
      </c>
      <c r="AH301" s="23"/>
      <c r="AI301" s="18" t="str">
        <f t="shared" si="316"/>
        <v>Pass</v>
      </c>
      <c r="AJ301" s="18" t="str">
        <f t="shared" si="317"/>
        <v>Pass</v>
      </c>
      <c r="AK301" s="18" t="str">
        <f t="shared" si="307"/>
        <v>Pass</v>
      </c>
      <c r="AL301" s="18" t="str">
        <f t="shared" si="308"/>
        <v>Pass</v>
      </c>
      <c r="AM301" s="18" t="str">
        <f t="shared" si="309"/>
        <v>No</v>
      </c>
      <c r="AN301" s="26"/>
      <c r="AO301" s="26"/>
    </row>
    <row r="302" spans="1:41" x14ac:dyDescent="0.2">
      <c r="A302" s="18">
        <v>94776</v>
      </c>
      <c r="B302" s="18">
        <v>119142</v>
      </c>
      <c r="C302" s="18"/>
      <c r="D302" s="19" t="s">
        <v>206</v>
      </c>
      <c r="E302" s="20" t="str">
        <f t="shared" si="310"/>
        <v>94776_119142_</v>
      </c>
      <c r="F302" s="21" t="s">
        <v>12</v>
      </c>
      <c r="G302" s="22">
        <v>73</v>
      </c>
      <c r="H302" s="22">
        <v>16</v>
      </c>
      <c r="I302" s="22">
        <v>8</v>
      </c>
      <c r="J302" s="22">
        <f t="shared" si="311"/>
        <v>97</v>
      </c>
      <c r="K302" s="48">
        <f t="shared" si="305"/>
        <v>1</v>
      </c>
      <c r="L302" s="22">
        <v>1.92</v>
      </c>
      <c r="M302" s="22">
        <v>9.56</v>
      </c>
      <c r="N302" s="22">
        <v>9.43</v>
      </c>
      <c r="O302" s="22">
        <v>0.09</v>
      </c>
      <c r="P302" s="22">
        <v>105.31</v>
      </c>
      <c r="Q302" s="22">
        <v>29.01</v>
      </c>
      <c r="R302" s="22">
        <v>2.5640000000000001</v>
      </c>
      <c r="S302" s="22">
        <v>0</v>
      </c>
      <c r="T302" s="22">
        <v>0</v>
      </c>
      <c r="U302" s="22">
        <f t="shared" si="318"/>
        <v>157.88399999999999</v>
      </c>
      <c r="V302" s="23"/>
      <c r="W302" s="22">
        <f t="shared" si="312"/>
        <v>53.31</v>
      </c>
      <c r="X302" s="22">
        <f t="shared" si="313"/>
        <v>13.010000000000002</v>
      </c>
      <c r="Y302" s="22">
        <f t="shared" si="306"/>
        <v>-5.4359999999999999</v>
      </c>
      <c r="Z302" s="22">
        <f t="shared" si="314"/>
        <v>60.883999999999986</v>
      </c>
      <c r="AA302" s="23"/>
      <c r="AB302" s="24">
        <f t="shared" si="320"/>
        <v>0.73027397260273974</v>
      </c>
      <c r="AC302" s="24">
        <f t="shared" si="320"/>
        <v>0.8131250000000001</v>
      </c>
      <c r="AD302" s="24">
        <f t="shared" si="320"/>
        <v>-0.67949999999999999</v>
      </c>
      <c r="AE302" s="24">
        <f t="shared" si="320"/>
        <v>0.62767010309278337</v>
      </c>
      <c r="AF302" s="23"/>
      <c r="AG302" s="25">
        <f t="shared" si="315"/>
        <v>5.3932044983105323</v>
      </c>
      <c r="AH302" s="23"/>
      <c r="AI302" s="18" t="str">
        <f t="shared" si="316"/>
        <v>Pass</v>
      </c>
      <c r="AJ302" s="18" t="str">
        <f t="shared" si="317"/>
        <v>Fail</v>
      </c>
      <c r="AK302" s="18" t="str">
        <f t="shared" si="307"/>
        <v>Pass</v>
      </c>
      <c r="AL302" s="18" t="str">
        <f t="shared" si="308"/>
        <v>Pass</v>
      </c>
      <c r="AM302" s="18" t="str">
        <f t="shared" si="309"/>
        <v>No</v>
      </c>
      <c r="AN302" s="26"/>
      <c r="AO302" s="26"/>
    </row>
    <row r="303" spans="1:41" x14ac:dyDescent="0.2">
      <c r="A303" s="18">
        <v>119142</v>
      </c>
      <c r="B303" s="18">
        <v>94776</v>
      </c>
      <c r="C303" s="18"/>
      <c r="D303" s="19" t="s">
        <v>207</v>
      </c>
      <c r="E303" s="20" t="str">
        <f t="shared" si="310"/>
        <v>119142_94776_</v>
      </c>
      <c r="F303" s="21" t="s">
        <v>12</v>
      </c>
      <c r="G303" s="22">
        <v>81</v>
      </c>
      <c r="H303" s="22">
        <v>20</v>
      </c>
      <c r="I303" s="22">
        <v>10</v>
      </c>
      <c r="J303" s="22">
        <f t="shared" si="311"/>
        <v>111</v>
      </c>
      <c r="K303" s="48">
        <f t="shared" si="305"/>
        <v>1</v>
      </c>
      <c r="L303" s="22">
        <v>2.2000000000000002</v>
      </c>
      <c r="M303" s="22">
        <v>6.05</v>
      </c>
      <c r="N303" s="22">
        <v>6.82</v>
      </c>
      <c r="O303" s="22">
        <v>0.16</v>
      </c>
      <c r="P303" s="22">
        <v>113.48</v>
      </c>
      <c r="Q303" s="22">
        <v>29.46</v>
      </c>
      <c r="R303" s="22">
        <v>3.1160000000000001</v>
      </c>
      <c r="S303" s="22">
        <v>0</v>
      </c>
      <c r="T303" s="22">
        <v>0</v>
      </c>
      <c r="U303" s="22">
        <f t="shared" si="318"/>
        <v>161.28600000000003</v>
      </c>
      <c r="V303" s="23"/>
      <c r="W303" s="22">
        <f t="shared" si="312"/>
        <v>47.710000000000008</v>
      </c>
      <c r="X303" s="22">
        <f t="shared" si="313"/>
        <v>9.4600000000000009</v>
      </c>
      <c r="Y303" s="22">
        <f t="shared" si="306"/>
        <v>-6.8840000000000003</v>
      </c>
      <c r="Z303" s="22">
        <f t="shared" si="314"/>
        <v>50.28600000000003</v>
      </c>
      <c r="AA303" s="23"/>
      <c r="AB303" s="24">
        <f t="shared" si="320"/>
        <v>0.58901234567901239</v>
      </c>
      <c r="AC303" s="24">
        <f t="shared" si="320"/>
        <v>0.47300000000000003</v>
      </c>
      <c r="AD303" s="24">
        <f t="shared" si="320"/>
        <v>-0.68840000000000001</v>
      </c>
      <c r="AE303" s="24">
        <f t="shared" si="320"/>
        <v>0.4530270270270273</v>
      </c>
      <c r="AF303" s="23"/>
      <c r="AG303" s="25">
        <f t="shared" si="315"/>
        <v>4.3097237476417973</v>
      </c>
      <c r="AH303" s="23"/>
      <c r="AI303" s="18" t="str">
        <f t="shared" si="316"/>
        <v>Pass</v>
      </c>
      <c r="AJ303" s="18" t="str">
        <f t="shared" si="317"/>
        <v>Pass</v>
      </c>
      <c r="AK303" s="18" t="str">
        <f t="shared" si="307"/>
        <v>Pass</v>
      </c>
      <c r="AL303" s="18" t="str">
        <f t="shared" si="308"/>
        <v>Pass</v>
      </c>
      <c r="AM303" s="18" t="str">
        <f t="shared" si="309"/>
        <v>No</v>
      </c>
      <c r="AN303" s="26"/>
      <c r="AO303" s="26"/>
    </row>
    <row r="304" spans="1:41" x14ac:dyDescent="0.2">
      <c r="A304" s="18">
        <v>119142</v>
      </c>
      <c r="B304" s="18">
        <v>93903</v>
      </c>
      <c r="C304" s="18"/>
      <c r="D304" s="19" t="s">
        <v>208</v>
      </c>
      <c r="E304" s="20" t="str">
        <f t="shared" si="310"/>
        <v>119142_93903_</v>
      </c>
      <c r="F304" s="21" t="s">
        <v>12</v>
      </c>
      <c r="G304" s="22">
        <v>179</v>
      </c>
      <c r="H304" s="22">
        <v>42</v>
      </c>
      <c r="I304" s="22">
        <v>14</v>
      </c>
      <c r="J304" s="22">
        <f t="shared" si="311"/>
        <v>235</v>
      </c>
      <c r="K304" s="48">
        <f t="shared" si="305"/>
        <v>1</v>
      </c>
      <c r="L304" s="22">
        <v>1.92</v>
      </c>
      <c r="M304" s="22">
        <v>9.56</v>
      </c>
      <c r="N304" s="22">
        <v>9.43</v>
      </c>
      <c r="O304" s="22">
        <v>0.09</v>
      </c>
      <c r="P304" s="22">
        <v>105.31</v>
      </c>
      <c r="Q304" s="22">
        <v>29.01</v>
      </c>
      <c r="R304" s="22">
        <v>2.5640000000000001</v>
      </c>
      <c r="S304" s="22">
        <v>0</v>
      </c>
      <c r="T304" s="22">
        <v>0</v>
      </c>
      <c r="U304" s="22">
        <f t="shared" si="318"/>
        <v>157.88399999999999</v>
      </c>
      <c r="V304" s="23"/>
      <c r="W304" s="22">
        <f t="shared" si="312"/>
        <v>-52.69</v>
      </c>
      <c r="X304" s="22">
        <f t="shared" si="313"/>
        <v>-12.989999999999998</v>
      </c>
      <c r="Y304" s="22">
        <f t="shared" si="306"/>
        <v>-11.436</v>
      </c>
      <c r="Z304" s="22">
        <f t="shared" si="314"/>
        <v>-77.116000000000014</v>
      </c>
      <c r="AA304" s="23"/>
      <c r="AB304" s="24">
        <f t="shared" si="320"/>
        <v>-0.29435754189944136</v>
      </c>
      <c r="AC304" s="24">
        <f t="shared" si="320"/>
        <v>-0.30928571428571427</v>
      </c>
      <c r="AD304" s="24">
        <f t="shared" si="320"/>
        <v>-0.81685714285714284</v>
      </c>
      <c r="AE304" s="24">
        <f t="shared" si="320"/>
        <v>-0.32815319148936178</v>
      </c>
      <c r="AF304" s="23"/>
      <c r="AG304" s="25">
        <f t="shared" si="315"/>
        <v>5.5020853260205156</v>
      </c>
      <c r="AH304" s="23"/>
      <c r="AI304" s="18" t="str">
        <f t="shared" si="316"/>
        <v>Pass</v>
      </c>
      <c r="AJ304" s="18" t="str">
        <f t="shared" si="317"/>
        <v>Fail</v>
      </c>
      <c r="AK304" s="18" t="str">
        <f t="shared" si="307"/>
        <v>Pass</v>
      </c>
      <c r="AL304" s="18" t="str">
        <f t="shared" si="308"/>
        <v>Pass</v>
      </c>
      <c r="AM304" s="18" t="str">
        <f t="shared" si="309"/>
        <v>No</v>
      </c>
    </row>
    <row r="305" spans="1:39" x14ac:dyDescent="0.2">
      <c r="A305" s="18">
        <v>93903</v>
      </c>
      <c r="B305" s="18">
        <v>119142</v>
      </c>
      <c r="C305" s="18"/>
      <c r="D305" s="19" t="s">
        <v>209</v>
      </c>
      <c r="E305" s="20" t="str">
        <f t="shared" si="310"/>
        <v>93903_119142_</v>
      </c>
      <c r="F305" s="21" t="s">
        <v>12</v>
      </c>
      <c r="G305" s="22">
        <v>176</v>
      </c>
      <c r="H305" s="22">
        <v>39</v>
      </c>
      <c r="I305" s="22">
        <v>14</v>
      </c>
      <c r="J305" s="22">
        <f t="shared" si="311"/>
        <v>229</v>
      </c>
      <c r="K305" s="48">
        <f t="shared" si="305"/>
        <v>1</v>
      </c>
      <c r="L305" s="22">
        <v>2.2000000000000002</v>
      </c>
      <c r="M305" s="22">
        <v>6.05</v>
      </c>
      <c r="N305" s="22">
        <v>6.82</v>
      </c>
      <c r="O305" s="22">
        <v>0.16</v>
      </c>
      <c r="P305" s="22">
        <v>113.48</v>
      </c>
      <c r="Q305" s="22">
        <v>29.46</v>
      </c>
      <c r="R305" s="22">
        <v>3.1160000000000001</v>
      </c>
      <c r="S305" s="22">
        <v>0</v>
      </c>
      <c r="T305" s="22">
        <v>0</v>
      </c>
      <c r="U305" s="22">
        <f t="shared" si="318"/>
        <v>161.28600000000003</v>
      </c>
      <c r="V305" s="23"/>
      <c r="W305" s="22">
        <f t="shared" si="312"/>
        <v>-47.289999999999992</v>
      </c>
      <c r="X305" s="22">
        <f t="shared" si="313"/>
        <v>-9.5399999999999991</v>
      </c>
      <c r="Y305" s="22">
        <f t="shared" si="306"/>
        <v>-10.884</v>
      </c>
      <c r="Z305" s="22">
        <f t="shared" si="314"/>
        <v>-67.71399999999997</v>
      </c>
      <c r="AA305" s="23"/>
      <c r="AB305" s="24">
        <f t="shared" si="320"/>
        <v>-0.26869318181818175</v>
      </c>
      <c r="AC305" s="24">
        <f t="shared" si="320"/>
        <v>-0.2446153846153846</v>
      </c>
      <c r="AD305" s="24">
        <f t="shared" si="320"/>
        <v>-0.77742857142857147</v>
      </c>
      <c r="AE305" s="24">
        <f t="shared" si="320"/>
        <v>-0.29569432314410465</v>
      </c>
      <c r="AF305" s="23"/>
      <c r="AG305" s="25">
        <f t="shared" si="315"/>
        <v>4.8473232319473158</v>
      </c>
      <c r="AH305" s="23"/>
      <c r="AI305" s="18" t="str">
        <f t="shared" si="316"/>
        <v>Pass</v>
      </c>
      <c r="AJ305" s="18" t="str">
        <f t="shared" si="317"/>
        <v>Pass</v>
      </c>
      <c r="AK305" s="18" t="str">
        <f t="shared" si="307"/>
        <v>Pass</v>
      </c>
      <c r="AL305" s="18" t="str">
        <f t="shared" si="308"/>
        <v>Pass</v>
      </c>
      <c r="AM305" s="18" t="str">
        <f t="shared" si="309"/>
        <v>No</v>
      </c>
    </row>
    <row r="306" spans="1:39" x14ac:dyDescent="0.2">
      <c r="A306" s="18">
        <v>60906</v>
      </c>
      <c r="B306" s="18">
        <v>60891</v>
      </c>
      <c r="C306" s="18"/>
      <c r="D306" s="19" t="s">
        <v>210</v>
      </c>
      <c r="E306" s="20" t="str">
        <f t="shared" si="310"/>
        <v>60906_60891_</v>
      </c>
      <c r="F306" s="21" t="s">
        <v>12</v>
      </c>
      <c r="G306" s="22">
        <v>465</v>
      </c>
      <c r="H306" s="22">
        <v>6</v>
      </c>
      <c r="I306" s="22">
        <v>64</v>
      </c>
      <c r="J306" s="22">
        <f t="shared" si="311"/>
        <v>535</v>
      </c>
      <c r="K306" s="48">
        <f t="shared" si="305"/>
        <v>1</v>
      </c>
      <c r="L306" s="22">
        <v>4.58</v>
      </c>
      <c r="M306" s="22">
        <v>53.56</v>
      </c>
      <c r="N306" s="22">
        <v>81.61</v>
      </c>
      <c r="O306" s="22">
        <v>0.71</v>
      </c>
      <c r="P306" s="22">
        <v>325.87</v>
      </c>
      <c r="Q306" s="22">
        <v>6.35</v>
      </c>
      <c r="R306" s="22">
        <v>55.44</v>
      </c>
      <c r="S306" s="22">
        <v>0.16799999999999998</v>
      </c>
      <c r="T306" s="22">
        <v>0.54800000000000004</v>
      </c>
      <c r="U306" s="22">
        <f t="shared" si="318"/>
        <v>528.83600000000013</v>
      </c>
      <c r="V306" s="23"/>
      <c r="W306" s="22">
        <f t="shared" si="312"/>
        <v>1.3300000000000409</v>
      </c>
      <c r="X306" s="22">
        <f t="shared" si="313"/>
        <v>0.34999999999999964</v>
      </c>
      <c r="Y306" s="22">
        <f t="shared" si="306"/>
        <v>-7.8440000000000012</v>
      </c>
      <c r="Z306" s="22">
        <f t="shared" si="314"/>
        <v>-6.1639999999998736</v>
      </c>
      <c r="AA306" s="23"/>
      <c r="AB306" s="24">
        <f t="shared" si="320"/>
        <v>2.8602150537635289E-3</v>
      </c>
      <c r="AC306" s="24">
        <f t="shared" si="320"/>
        <v>5.8333333333333272E-2</v>
      </c>
      <c r="AD306" s="24">
        <f t="shared" si="320"/>
        <v>-0.12256250000000002</v>
      </c>
      <c r="AE306" s="24">
        <f t="shared" si="320"/>
        <v>-1.1521495327102567E-2</v>
      </c>
      <c r="AF306" s="23"/>
      <c r="AG306" s="25">
        <f t="shared" si="315"/>
        <v>0.267263890806205</v>
      </c>
      <c r="AH306" s="23"/>
      <c r="AI306" s="18" t="str">
        <f t="shared" si="316"/>
        <v>Pass</v>
      </c>
      <c r="AJ306" s="18" t="str">
        <f t="shared" si="317"/>
        <v>Pass</v>
      </c>
      <c r="AK306" s="18" t="str">
        <f t="shared" si="307"/>
        <v>Pass</v>
      </c>
      <c r="AL306" s="18" t="str">
        <f t="shared" si="308"/>
        <v>Pass</v>
      </c>
      <c r="AM306" s="18" t="str">
        <f t="shared" si="309"/>
        <v>No</v>
      </c>
    </row>
    <row r="307" spans="1:39" x14ac:dyDescent="0.2">
      <c r="A307" s="18">
        <v>60750</v>
      </c>
      <c r="B307" s="18">
        <v>60918</v>
      </c>
      <c r="C307" s="18"/>
      <c r="D307" s="19" t="s">
        <v>211</v>
      </c>
      <c r="E307" s="20" t="str">
        <f t="shared" si="310"/>
        <v>60750_60918_</v>
      </c>
      <c r="F307" s="21" t="s">
        <v>12</v>
      </c>
      <c r="G307" s="22">
        <v>409</v>
      </c>
      <c r="H307" s="22">
        <v>5</v>
      </c>
      <c r="I307" s="22">
        <v>69</v>
      </c>
      <c r="J307" s="22">
        <f t="shared" si="311"/>
        <v>483</v>
      </c>
      <c r="K307" s="48">
        <f t="shared" si="305"/>
        <v>1</v>
      </c>
      <c r="L307" s="22">
        <v>4.82</v>
      </c>
      <c r="M307" s="22">
        <v>34.049999999999997</v>
      </c>
      <c r="N307" s="22">
        <v>53.81</v>
      </c>
      <c r="O307" s="22">
        <v>0.45</v>
      </c>
      <c r="P307" s="22">
        <v>317.49</v>
      </c>
      <c r="Q307" s="22">
        <v>5.33</v>
      </c>
      <c r="R307" s="22">
        <v>54.488</v>
      </c>
      <c r="S307" s="22">
        <v>0.22400000000000003</v>
      </c>
      <c r="T307" s="22">
        <v>1.256</v>
      </c>
      <c r="U307" s="22">
        <f t="shared" si="318"/>
        <v>471.91799999999995</v>
      </c>
      <c r="V307" s="23"/>
      <c r="W307" s="22">
        <f t="shared" si="312"/>
        <v>1.6200000000000045</v>
      </c>
      <c r="X307" s="22">
        <f t="shared" si="313"/>
        <v>0.33000000000000007</v>
      </c>
      <c r="Y307" s="22">
        <f t="shared" si="306"/>
        <v>-13.032000000000004</v>
      </c>
      <c r="Z307" s="22">
        <f t="shared" si="314"/>
        <v>-11.08200000000005</v>
      </c>
      <c r="AA307" s="23"/>
      <c r="AB307" s="24">
        <f t="shared" si="320"/>
        <v>3.9608801955990335E-3</v>
      </c>
      <c r="AC307" s="24">
        <f t="shared" si="320"/>
        <v>6.6000000000000017E-2</v>
      </c>
      <c r="AD307" s="24">
        <f t="shared" si="320"/>
        <v>-0.18886956521739134</v>
      </c>
      <c r="AE307" s="24">
        <f t="shared" si="320"/>
        <v>-2.2944099378882091E-2</v>
      </c>
      <c r="AF307" s="23"/>
      <c r="AG307" s="25">
        <f t="shared" si="315"/>
        <v>0.50716596808483672</v>
      </c>
      <c r="AH307" s="23"/>
      <c r="AI307" s="18" t="str">
        <f t="shared" si="316"/>
        <v>Pass</v>
      </c>
      <c r="AJ307" s="18" t="str">
        <f t="shared" si="317"/>
        <v>Pass</v>
      </c>
      <c r="AK307" s="18" t="str">
        <f t="shared" si="307"/>
        <v>Pass</v>
      </c>
      <c r="AL307" s="18" t="str">
        <f t="shared" si="308"/>
        <v>Pass</v>
      </c>
      <c r="AM307" s="18" t="str">
        <f t="shared" si="309"/>
        <v>No</v>
      </c>
    </row>
    <row r="308" spans="1:39" x14ac:dyDescent="0.2">
      <c r="A308" s="18">
        <v>131475</v>
      </c>
      <c r="B308" s="18">
        <v>80391</v>
      </c>
      <c r="C308" s="18"/>
      <c r="D308" s="19" t="s">
        <v>212</v>
      </c>
      <c r="E308" s="20" t="str">
        <f t="shared" si="310"/>
        <v>131475_80391_</v>
      </c>
      <c r="F308" s="21" t="s">
        <v>12</v>
      </c>
      <c r="G308" s="22">
        <v>80</v>
      </c>
      <c r="H308" s="22">
        <v>2</v>
      </c>
      <c r="I308" s="22">
        <v>8</v>
      </c>
      <c r="J308" s="22">
        <f t="shared" si="311"/>
        <v>90</v>
      </c>
      <c r="K308" s="48">
        <f t="shared" si="305"/>
        <v>1</v>
      </c>
      <c r="L308" s="22">
        <v>0.83</v>
      </c>
      <c r="M308" s="22">
        <v>8.81</v>
      </c>
      <c r="N308" s="22">
        <v>8.16</v>
      </c>
      <c r="O308" s="22">
        <v>0.16</v>
      </c>
      <c r="P308" s="22">
        <v>42.98</v>
      </c>
      <c r="Q308" s="22">
        <v>2</v>
      </c>
      <c r="R308" s="22">
        <v>0</v>
      </c>
      <c r="S308" s="22">
        <v>0</v>
      </c>
      <c r="T308" s="22">
        <v>0</v>
      </c>
      <c r="U308" s="22">
        <f t="shared" si="318"/>
        <v>62.94</v>
      </c>
      <c r="V308" s="23"/>
      <c r="W308" s="22">
        <f t="shared" si="312"/>
        <v>-19.060000000000002</v>
      </c>
      <c r="X308" s="22">
        <f t="shared" si="313"/>
        <v>0</v>
      </c>
      <c r="Y308" s="22">
        <f t="shared" si="306"/>
        <v>-8</v>
      </c>
      <c r="Z308" s="22">
        <f t="shared" si="314"/>
        <v>-27.060000000000002</v>
      </c>
      <c r="AA308" s="23"/>
      <c r="AB308" s="24">
        <f t="shared" si="320"/>
        <v>-0.23825000000000002</v>
      </c>
      <c r="AC308" s="24">
        <f t="shared" si="320"/>
        <v>0</v>
      </c>
      <c r="AD308" s="24">
        <f t="shared" si="320"/>
        <v>-1</v>
      </c>
      <c r="AE308" s="24">
        <f t="shared" si="320"/>
        <v>-0.30066666666666669</v>
      </c>
      <c r="AF308" s="23"/>
      <c r="AG308" s="25">
        <f t="shared" si="315"/>
        <v>3.0944412886619892</v>
      </c>
      <c r="AH308" s="23"/>
      <c r="AI308" s="18" t="str">
        <f t="shared" si="316"/>
        <v>Pass</v>
      </c>
      <c r="AJ308" s="18" t="str">
        <f t="shared" si="317"/>
        <v>Pass</v>
      </c>
      <c r="AK308" s="18" t="str">
        <f t="shared" si="307"/>
        <v>Pass</v>
      </c>
      <c r="AL308" s="18" t="str">
        <f t="shared" si="308"/>
        <v>Pass</v>
      </c>
      <c r="AM308" s="18" t="str">
        <f t="shared" si="309"/>
        <v>No</v>
      </c>
    </row>
    <row r="309" spans="1:39" x14ac:dyDescent="0.2">
      <c r="A309" s="18">
        <v>80391</v>
      </c>
      <c r="B309" s="18">
        <v>131475</v>
      </c>
      <c r="C309" s="18"/>
      <c r="D309" s="19" t="s">
        <v>213</v>
      </c>
      <c r="E309" s="20" t="str">
        <f t="shared" si="310"/>
        <v>80391_131475_</v>
      </c>
      <c r="F309" s="21" t="s">
        <v>12</v>
      </c>
      <c r="G309" s="22">
        <v>60</v>
      </c>
      <c r="H309" s="22">
        <v>2</v>
      </c>
      <c r="I309" s="22">
        <v>10</v>
      </c>
      <c r="J309" s="22">
        <f t="shared" si="311"/>
        <v>72</v>
      </c>
      <c r="K309" s="48">
        <f t="shared" si="305"/>
        <v>1</v>
      </c>
      <c r="L309" s="22">
        <v>0.92</v>
      </c>
      <c r="M309" s="22">
        <v>4.21</v>
      </c>
      <c r="N309" s="22">
        <v>3.13</v>
      </c>
      <c r="O309" s="22">
        <v>0.1</v>
      </c>
      <c r="P309" s="22">
        <v>49.34</v>
      </c>
      <c r="Q309" s="22">
        <v>2.02</v>
      </c>
      <c r="R309" s="22">
        <v>0</v>
      </c>
      <c r="S309" s="22">
        <v>0</v>
      </c>
      <c r="T309" s="22">
        <v>0</v>
      </c>
      <c r="U309" s="22">
        <f t="shared" si="318"/>
        <v>59.720000000000006</v>
      </c>
      <c r="V309" s="23"/>
      <c r="W309" s="22">
        <f t="shared" si="312"/>
        <v>-2.2999999999999972</v>
      </c>
      <c r="X309" s="22">
        <f t="shared" si="313"/>
        <v>2.0000000000000018E-2</v>
      </c>
      <c r="Y309" s="22">
        <f t="shared" si="306"/>
        <v>-10</v>
      </c>
      <c r="Z309" s="22">
        <f t="shared" si="314"/>
        <v>-12.279999999999994</v>
      </c>
      <c r="AA309" s="23"/>
      <c r="AB309" s="24">
        <f t="shared" si="320"/>
        <v>-3.8333333333333289E-2</v>
      </c>
      <c r="AC309" s="24">
        <f t="shared" si="320"/>
        <v>1.0000000000000009E-2</v>
      </c>
      <c r="AD309" s="24">
        <f t="shared" si="320"/>
        <v>-1</v>
      </c>
      <c r="AE309" s="24">
        <f t="shared" si="320"/>
        <v>-0.17055555555555546</v>
      </c>
      <c r="AF309" s="23"/>
      <c r="AG309" s="25">
        <f t="shared" si="315"/>
        <v>1.5131692376650969</v>
      </c>
      <c r="AH309" s="23"/>
      <c r="AI309" s="18" t="str">
        <f t="shared" si="316"/>
        <v>Pass</v>
      </c>
      <c r="AJ309" s="18" t="str">
        <f t="shared" si="317"/>
        <v>Pass</v>
      </c>
      <c r="AK309" s="18" t="str">
        <f t="shared" si="307"/>
        <v>Pass</v>
      </c>
      <c r="AL309" s="18" t="str">
        <f t="shared" si="308"/>
        <v>Pass</v>
      </c>
      <c r="AM309" s="18" t="str">
        <f t="shared" si="309"/>
        <v>No</v>
      </c>
    </row>
    <row r="310" spans="1:39" x14ac:dyDescent="0.2">
      <c r="A310" s="18">
        <v>86097</v>
      </c>
      <c r="B310" s="18">
        <v>86100</v>
      </c>
      <c r="C310" s="18"/>
      <c r="D310" s="19" t="s">
        <v>214</v>
      </c>
      <c r="E310" s="20" t="str">
        <f t="shared" si="310"/>
        <v>86097_86100_</v>
      </c>
      <c r="F310" s="21" t="s">
        <v>12</v>
      </c>
      <c r="G310" s="22">
        <v>42</v>
      </c>
      <c r="H310" s="22">
        <v>2</v>
      </c>
      <c r="I310" s="22">
        <v>8</v>
      </c>
      <c r="J310" s="22">
        <f t="shared" si="311"/>
        <v>52</v>
      </c>
      <c r="K310" s="48">
        <f t="shared" si="305"/>
        <v>1</v>
      </c>
      <c r="L310" s="22">
        <v>0.76</v>
      </c>
      <c r="M310" s="22">
        <v>2.46</v>
      </c>
      <c r="N310" s="22">
        <v>4.5199999999999996</v>
      </c>
      <c r="O310" s="22">
        <v>0.04</v>
      </c>
      <c r="P310" s="22">
        <v>42.92</v>
      </c>
      <c r="Q310" s="22">
        <v>2</v>
      </c>
      <c r="R310" s="22">
        <v>7.1480000000000006</v>
      </c>
      <c r="S310" s="22">
        <v>0.312</v>
      </c>
      <c r="T310" s="22">
        <v>0.54800000000000004</v>
      </c>
      <c r="U310" s="22">
        <f t="shared" si="318"/>
        <v>60.708000000000006</v>
      </c>
      <c r="V310" s="23"/>
      <c r="W310" s="22">
        <f t="shared" si="312"/>
        <v>8.7000000000000028</v>
      </c>
      <c r="X310" s="22">
        <f t="shared" si="313"/>
        <v>0</v>
      </c>
      <c r="Y310" s="22">
        <f t="shared" si="306"/>
        <v>8.0000000000008953E-3</v>
      </c>
      <c r="Z310" s="22">
        <f t="shared" si="314"/>
        <v>8.7080000000000055</v>
      </c>
      <c r="AA310" s="23"/>
      <c r="AB310" s="24">
        <f t="shared" si="320"/>
        <v>0.20714285714285721</v>
      </c>
      <c r="AC310" s="24">
        <f t="shared" si="320"/>
        <v>0</v>
      </c>
      <c r="AD310" s="24">
        <f t="shared" si="320"/>
        <v>1.0000000000001119E-3</v>
      </c>
      <c r="AE310" s="24">
        <f t="shared" si="320"/>
        <v>0.16746153846153858</v>
      </c>
      <c r="AF310" s="23"/>
      <c r="AG310" s="25">
        <f t="shared" si="315"/>
        <v>1.1599948111146134</v>
      </c>
      <c r="AH310" s="23"/>
      <c r="AI310" s="18" t="str">
        <f t="shared" si="316"/>
        <v>Pass</v>
      </c>
      <c r="AJ310" s="18" t="str">
        <f t="shared" si="317"/>
        <v>Pass</v>
      </c>
      <c r="AK310" s="18" t="str">
        <f t="shared" si="307"/>
        <v>Pass</v>
      </c>
      <c r="AL310" s="18" t="str">
        <f t="shared" si="308"/>
        <v>Pass</v>
      </c>
      <c r="AM310" s="18" t="str">
        <f t="shared" si="309"/>
        <v>No</v>
      </c>
    </row>
    <row r="311" spans="1:39" x14ac:dyDescent="0.2">
      <c r="A311" s="18">
        <v>86100</v>
      </c>
      <c r="B311" s="18">
        <v>86097</v>
      </c>
      <c r="C311" s="18"/>
      <c r="D311" s="19" t="s">
        <v>215</v>
      </c>
      <c r="E311" s="20" t="str">
        <f t="shared" si="310"/>
        <v>86100_86097_</v>
      </c>
      <c r="F311" s="21" t="s">
        <v>12</v>
      </c>
      <c r="G311" s="22">
        <v>43</v>
      </c>
      <c r="H311" s="22">
        <v>1</v>
      </c>
      <c r="I311" s="22">
        <v>7</v>
      </c>
      <c r="J311" s="22">
        <f t="shared" si="311"/>
        <v>51</v>
      </c>
      <c r="K311" s="48">
        <f t="shared" si="305"/>
        <v>1</v>
      </c>
      <c r="L311" s="22">
        <v>0.91</v>
      </c>
      <c r="M311" s="22">
        <v>3.49</v>
      </c>
      <c r="N311" s="22">
        <v>7.57</v>
      </c>
      <c r="O311" s="22">
        <v>0.09</v>
      </c>
      <c r="P311" s="22">
        <v>52.74</v>
      </c>
      <c r="Q311" s="22">
        <v>1</v>
      </c>
      <c r="R311" s="22">
        <v>6.8599999999999994</v>
      </c>
      <c r="S311" s="22">
        <v>0.13200000000000001</v>
      </c>
      <c r="T311" s="22">
        <v>0.252</v>
      </c>
      <c r="U311" s="22">
        <f t="shared" si="318"/>
        <v>73.043999999999997</v>
      </c>
      <c r="V311" s="23"/>
      <c r="W311" s="22">
        <f t="shared" si="312"/>
        <v>21.799999999999997</v>
      </c>
      <c r="X311" s="22">
        <f t="shared" si="313"/>
        <v>0</v>
      </c>
      <c r="Y311" s="22">
        <f t="shared" si="306"/>
        <v>0.24399999999999888</v>
      </c>
      <c r="Z311" s="22">
        <f t="shared" si="314"/>
        <v>22.043999999999997</v>
      </c>
      <c r="AA311" s="23"/>
      <c r="AB311" s="24">
        <f t="shared" si="320"/>
        <v>0.50697674418604644</v>
      </c>
      <c r="AC311" s="24">
        <f t="shared" si="320"/>
        <v>0</v>
      </c>
      <c r="AD311" s="24">
        <f t="shared" si="320"/>
        <v>3.4857142857142698E-2</v>
      </c>
      <c r="AE311" s="24">
        <f t="shared" si="320"/>
        <v>0.432235294117647</v>
      </c>
      <c r="AF311" s="23"/>
      <c r="AG311" s="25">
        <f t="shared" si="315"/>
        <v>2.7990942301463622</v>
      </c>
      <c r="AH311" s="23"/>
      <c r="AI311" s="18" t="str">
        <f t="shared" si="316"/>
        <v>Pass</v>
      </c>
      <c r="AJ311" s="18" t="str">
        <f t="shared" si="317"/>
        <v>Pass</v>
      </c>
      <c r="AK311" s="18" t="str">
        <f t="shared" si="307"/>
        <v>Pass</v>
      </c>
      <c r="AL311" s="18" t="str">
        <f t="shared" si="308"/>
        <v>Pass</v>
      </c>
      <c r="AM311" s="18" t="str">
        <f t="shared" si="309"/>
        <v>No</v>
      </c>
    </row>
    <row r="312" spans="1:39" x14ac:dyDescent="0.2">
      <c r="A312" s="18">
        <v>81222</v>
      </c>
      <c r="B312" s="18">
        <v>81219</v>
      </c>
      <c r="C312" s="18"/>
      <c r="D312" s="19" t="s">
        <v>216</v>
      </c>
      <c r="E312" s="20" t="str">
        <f t="shared" si="310"/>
        <v>81222_81219_</v>
      </c>
      <c r="F312" s="21" t="s">
        <v>12</v>
      </c>
      <c r="G312" s="22">
        <v>42</v>
      </c>
      <c r="H312" s="22">
        <v>2</v>
      </c>
      <c r="I312" s="22">
        <v>8</v>
      </c>
      <c r="J312" s="22">
        <f t="shared" si="311"/>
        <v>52</v>
      </c>
      <c r="K312" s="48">
        <f t="shared" si="305"/>
        <v>1</v>
      </c>
      <c r="L312" s="22">
        <v>0.5</v>
      </c>
      <c r="M312" s="22">
        <v>2.46</v>
      </c>
      <c r="N312" s="22">
        <v>5.71</v>
      </c>
      <c r="O312" s="22">
        <v>0.04</v>
      </c>
      <c r="P312" s="22">
        <v>41.49</v>
      </c>
      <c r="Q312" s="22">
        <v>2.0099999999999998</v>
      </c>
      <c r="R312" s="22">
        <v>7.8079999999999998</v>
      </c>
      <c r="S312" s="22">
        <v>0.13200000000000001</v>
      </c>
      <c r="T312" s="22">
        <v>0.42000000000000004</v>
      </c>
      <c r="U312" s="22">
        <f t="shared" si="318"/>
        <v>60.57</v>
      </c>
      <c r="V312" s="23"/>
      <c r="W312" s="22">
        <f t="shared" si="312"/>
        <v>8.2000000000000028</v>
      </c>
      <c r="X312" s="22">
        <f t="shared" si="313"/>
        <v>9.9999999999997868E-3</v>
      </c>
      <c r="Y312" s="22">
        <f t="shared" si="306"/>
        <v>0.35999999999999943</v>
      </c>
      <c r="Z312" s="22">
        <f t="shared" si="314"/>
        <v>8.57</v>
      </c>
      <c r="AA312" s="23"/>
      <c r="AB312" s="24">
        <f t="shared" si="320"/>
        <v>0.19523809523809529</v>
      </c>
      <c r="AC312" s="24">
        <f t="shared" si="320"/>
        <v>4.9999999999998934E-3</v>
      </c>
      <c r="AD312" s="24">
        <f t="shared" si="320"/>
        <v>4.4999999999999929E-2</v>
      </c>
      <c r="AE312" s="24">
        <f t="shared" si="320"/>
        <v>0.16480769230769232</v>
      </c>
      <c r="AF312" s="23"/>
      <c r="AG312" s="25">
        <f t="shared" si="315"/>
        <v>1.1423113361826676</v>
      </c>
      <c r="AH312" s="23"/>
      <c r="AI312" s="18" t="str">
        <f t="shared" si="316"/>
        <v>Pass</v>
      </c>
      <c r="AJ312" s="18" t="str">
        <f t="shared" si="317"/>
        <v>Pass</v>
      </c>
      <c r="AK312" s="18" t="str">
        <f t="shared" si="307"/>
        <v>Pass</v>
      </c>
      <c r="AL312" s="18" t="str">
        <f t="shared" si="308"/>
        <v>Pass</v>
      </c>
      <c r="AM312" s="18" t="str">
        <f t="shared" si="309"/>
        <v>No</v>
      </c>
    </row>
    <row r="313" spans="1:39" x14ac:dyDescent="0.2">
      <c r="A313" s="18">
        <v>81219</v>
      </c>
      <c r="B313" s="18">
        <v>81222</v>
      </c>
      <c r="C313" s="18"/>
      <c r="D313" s="19" t="s">
        <v>217</v>
      </c>
      <c r="E313" s="20" t="str">
        <f t="shared" si="310"/>
        <v>81219_81222_</v>
      </c>
      <c r="F313" s="21" t="s">
        <v>12</v>
      </c>
      <c r="G313" s="22">
        <v>46</v>
      </c>
      <c r="H313" s="22">
        <v>1</v>
      </c>
      <c r="I313" s="22">
        <v>8</v>
      </c>
      <c r="J313" s="22">
        <f t="shared" si="311"/>
        <v>55</v>
      </c>
      <c r="K313" s="48">
        <f t="shared" si="305"/>
        <v>1</v>
      </c>
      <c r="L313" s="22">
        <v>0.55000000000000004</v>
      </c>
      <c r="M313" s="22">
        <v>2.78</v>
      </c>
      <c r="N313" s="22">
        <v>5.26</v>
      </c>
      <c r="O313" s="22">
        <v>7.0000000000000007E-2</v>
      </c>
      <c r="P313" s="22">
        <v>40.97</v>
      </c>
      <c r="Q313" s="22">
        <v>1</v>
      </c>
      <c r="R313" s="22">
        <v>7.8920000000000003</v>
      </c>
      <c r="S313" s="22">
        <v>0.128</v>
      </c>
      <c r="T313" s="22">
        <v>0.36399999999999999</v>
      </c>
      <c r="U313" s="22">
        <f t="shared" si="318"/>
        <v>59.013999999999996</v>
      </c>
      <c r="V313" s="23"/>
      <c r="W313" s="22">
        <f t="shared" si="312"/>
        <v>3.6299999999999955</v>
      </c>
      <c r="X313" s="22">
        <f t="shared" si="313"/>
        <v>0</v>
      </c>
      <c r="Y313" s="22">
        <f t="shared" si="306"/>
        <v>0.38400000000000034</v>
      </c>
      <c r="Z313" s="22">
        <f t="shared" si="314"/>
        <v>4.0139999999999958</v>
      </c>
      <c r="AA313" s="23"/>
      <c r="AB313" s="24">
        <f t="shared" si="320"/>
        <v>7.8913043478260766E-2</v>
      </c>
      <c r="AC313" s="24">
        <f t="shared" si="320"/>
        <v>0</v>
      </c>
      <c r="AD313" s="24">
        <f t="shared" si="320"/>
        <v>4.8000000000000043E-2</v>
      </c>
      <c r="AE313" s="24">
        <f t="shared" si="320"/>
        <v>7.2981818181818106E-2</v>
      </c>
      <c r="AF313" s="23"/>
      <c r="AG313" s="25">
        <f t="shared" si="315"/>
        <v>0.53163464489550039</v>
      </c>
      <c r="AH313" s="23"/>
      <c r="AI313" s="18" t="str">
        <f t="shared" si="316"/>
        <v>Pass</v>
      </c>
      <c r="AJ313" s="18" t="str">
        <f t="shared" si="317"/>
        <v>Pass</v>
      </c>
      <c r="AK313" s="18" t="str">
        <f t="shared" si="307"/>
        <v>Pass</v>
      </c>
      <c r="AL313" s="18" t="str">
        <f t="shared" si="308"/>
        <v>Pass</v>
      </c>
      <c r="AM313" s="18" t="str">
        <f t="shared" si="309"/>
        <v>No</v>
      </c>
    </row>
    <row r="314" spans="1:39" x14ac:dyDescent="0.2">
      <c r="A314" s="18">
        <v>116589</v>
      </c>
      <c r="B314" s="18">
        <v>84822</v>
      </c>
      <c r="C314" s="18"/>
      <c r="D314" s="19" t="s">
        <v>218</v>
      </c>
      <c r="E314" s="20" t="str">
        <f t="shared" si="310"/>
        <v>116589_84822_</v>
      </c>
      <c r="F314" s="21" t="s">
        <v>12</v>
      </c>
      <c r="G314" s="22">
        <v>36</v>
      </c>
      <c r="H314" s="22">
        <v>1</v>
      </c>
      <c r="I314" s="22">
        <v>6</v>
      </c>
      <c r="J314" s="22">
        <f t="shared" si="311"/>
        <v>43</v>
      </c>
      <c r="K314" s="48">
        <f t="shared" si="305"/>
        <v>1</v>
      </c>
      <c r="L314" s="22">
        <v>0.68</v>
      </c>
      <c r="M314" s="22">
        <v>2.96</v>
      </c>
      <c r="N314" s="22">
        <v>7.9</v>
      </c>
      <c r="O314" s="22">
        <v>0.03</v>
      </c>
      <c r="P314" s="22">
        <v>48.76</v>
      </c>
      <c r="Q314" s="22">
        <v>1</v>
      </c>
      <c r="R314" s="22">
        <v>4.984</v>
      </c>
      <c r="S314" s="22">
        <v>0</v>
      </c>
      <c r="T314" s="22">
        <v>1.024</v>
      </c>
      <c r="U314" s="22">
        <f t="shared" si="318"/>
        <v>67.337999999999994</v>
      </c>
      <c r="V314" s="23"/>
      <c r="W314" s="22">
        <f t="shared" si="312"/>
        <v>24.33</v>
      </c>
      <c r="X314" s="22">
        <f t="shared" si="313"/>
        <v>0</v>
      </c>
      <c r="Y314" s="22">
        <f t="shared" si="306"/>
        <v>8.0000000000000071E-3</v>
      </c>
      <c r="Z314" s="22">
        <f t="shared" si="314"/>
        <v>24.337999999999994</v>
      </c>
      <c r="AA314" s="23"/>
      <c r="AB314" s="24">
        <f t="shared" ref="AB314:AE330" si="321">W314/G314</f>
        <v>0.67583333333333329</v>
      </c>
      <c r="AC314" s="24">
        <f t="shared" si="321"/>
        <v>0</v>
      </c>
      <c r="AD314" s="24">
        <f t="shared" si="321"/>
        <v>1.3333333333333346E-3</v>
      </c>
      <c r="AE314" s="24">
        <f t="shared" si="321"/>
        <v>0.56599999999999984</v>
      </c>
      <c r="AF314" s="23"/>
      <c r="AG314" s="25">
        <f t="shared" si="315"/>
        <v>3.2767049015270424</v>
      </c>
      <c r="AH314" s="23"/>
      <c r="AI314" s="18" t="str">
        <f t="shared" si="316"/>
        <v>Pass</v>
      </c>
      <c r="AJ314" s="18" t="str">
        <f t="shared" si="317"/>
        <v>Pass</v>
      </c>
      <c r="AK314" s="18" t="str">
        <f t="shared" si="307"/>
        <v>Pass</v>
      </c>
      <c r="AL314" s="18" t="str">
        <f t="shared" si="308"/>
        <v>Pass</v>
      </c>
      <c r="AM314" s="18" t="str">
        <f t="shared" si="309"/>
        <v>No</v>
      </c>
    </row>
    <row r="315" spans="1:39" x14ac:dyDescent="0.2">
      <c r="A315" s="18">
        <v>84822</v>
      </c>
      <c r="B315" s="18">
        <v>116589</v>
      </c>
      <c r="C315" s="18"/>
      <c r="D315" s="19" t="s">
        <v>219</v>
      </c>
      <c r="E315" s="20" t="str">
        <f t="shared" si="310"/>
        <v>84822_116589_</v>
      </c>
      <c r="F315" s="21" t="s">
        <v>12</v>
      </c>
      <c r="G315" s="22">
        <v>35</v>
      </c>
      <c r="H315" s="22">
        <v>1</v>
      </c>
      <c r="I315" s="22">
        <v>6</v>
      </c>
      <c r="J315" s="22">
        <f t="shared" si="311"/>
        <v>42</v>
      </c>
      <c r="K315" s="48">
        <f t="shared" si="305"/>
        <v>1</v>
      </c>
      <c r="L315" s="22">
        <v>0.53</v>
      </c>
      <c r="M315" s="22">
        <v>2.75</v>
      </c>
      <c r="N315" s="22">
        <v>7.57</v>
      </c>
      <c r="O315" s="22">
        <v>0.05</v>
      </c>
      <c r="P315" s="22">
        <v>40.32</v>
      </c>
      <c r="Q315" s="22">
        <v>1</v>
      </c>
      <c r="R315" s="22">
        <v>6.18</v>
      </c>
      <c r="S315" s="22">
        <v>0</v>
      </c>
      <c r="T315" s="22">
        <v>0.26800000000000002</v>
      </c>
      <c r="U315" s="22">
        <f t="shared" si="318"/>
        <v>58.667999999999999</v>
      </c>
      <c r="V315" s="23"/>
      <c r="W315" s="22">
        <f t="shared" si="312"/>
        <v>16.22</v>
      </c>
      <c r="X315" s="22">
        <f t="shared" si="313"/>
        <v>0</v>
      </c>
      <c r="Y315" s="22">
        <f t="shared" si="306"/>
        <v>0.44799999999999951</v>
      </c>
      <c r="Z315" s="22">
        <f t="shared" si="314"/>
        <v>16.667999999999999</v>
      </c>
      <c r="AA315" s="23"/>
      <c r="AB315" s="24">
        <f t="shared" si="321"/>
        <v>0.46342857142857141</v>
      </c>
      <c r="AC315" s="24">
        <f t="shared" si="321"/>
        <v>0</v>
      </c>
      <c r="AD315" s="24">
        <f t="shared" si="321"/>
        <v>7.466666666666659E-2</v>
      </c>
      <c r="AE315" s="24">
        <f t="shared" si="321"/>
        <v>0.39685714285714285</v>
      </c>
      <c r="AF315" s="23"/>
      <c r="AG315" s="25">
        <f t="shared" si="315"/>
        <v>2.3493773063304024</v>
      </c>
      <c r="AH315" s="23"/>
      <c r="AI315" s="18" t="str">
        <f t="shared" si="316"/>
        <v>Pass</v>
      </c>
      <c r="AJ315" s="18" t="str">
        <f t="shared" si="317"/>
        <v>Pass</v>
      </c>
      <c r="AK315" s="18" t="str">
        <f t="shared" si="307"/>
        <v>Pass</v>
      </c>
      <c r="AL315" s="18" t="str">
        <f t="shared" si="308"/>
        <v>Pass</v>
      </c>
      <c r="AM315" s="18" t="str">
        <f t="shared" si="309"/>
        <v>No</v>
      </c>
    </row>
    <row r="316" spans="1:39" x14ac:dyDescent="0.2">
      <c r="A316" s="18">
        <v>114297</v>
      </c>
      <c r="B316" s="18">
        <v>71946</v>
      </c>
      <c r="C316" s="18"/>
      <c r="D316" s="19" t="s">
        <v>220</v>
      </c>
      <c r="E316" s="20" t="str">
        <f t="shared" si="310"/>
        <v>114297_71946_</v>
      </c>
      <c r="F316" s="21" t="s">
        <v>12</v>
      </c>
      <c r="G316" s="22">
        <v>196</v>
      </c>
      <c r="H316" s="22">
        <v>3</v>
      </c>
      <c r="I316" s="22">
        <v>31</v>
      </c>
      <c r="J316" s="22">
        <f t="shared" si="311"/>
        <v>230</v>
      </c>
      <c r="K316" s="48">
        <f t="shared" si="305"/>
        <v>1</v>
      </c>
      <c r="L316" s="22">
        <v>1.44</v>
      </c>
      <c r="M316" s="22">
        <v>14.35</v>
      </c>
      <c r="N316" s="22">
        <v>57.58</v>
      </c>
      <c r="O316" s="22">
        <v>0.05</v>
      </c>
      <c r="P316" s="22">
        <v>122.75</v>
      </c>
      <c r="Q316" s="22">
        <v>3.01</v>
      </c>
      <c r="R316" s="22">
        <v>29.72</v>
      </c>
      <c r="S316" s="22">
        <v>0</v>
      </c>
      <c r="T316" s="22">
        <v>1.6160000000000001</v>
      </c>
      <c r="U316" s="22">
        <f t="shared" si="318"/>
        <v>230.51600000000002</v>
      </c>
      <c r="V316" s="23"/>
      <c r="W316" s="22">
        <f t="shared" si="312"/>
        <v>0.17000000000001592</v>
      </c>
      <c r="X316" s="22">
        <f t="shared" si="313"/>
        <v>9.9999999999997868E-3</v>
      </c>
      <c r="Y316" s="22">
        <f t="shared" si="306"/>
        <v>0.33599999999999852</v>
      </c>
      <c r="Z316" s="22">
        <f t="shared" si="314"/>
        <v>0.51600000000001955</v>
      </c>
      <c r="AA316" s="23"/>
      <c r="AB316" s="24">
        <f t="shared" si="321"/>
        <v>8.673469387755914E-4</v>
      </c>
      <c r="AC316" s="24">
        <f t="shared" si="321"/>
        <v>3.3333333333332624E-3</v>
      </c>
      <c r="AD316" s="24">
        <f t="shared" si="321"/>
        <v>1.0838709677419307E-2</v>
      </c>
      <c r="AE316" s="24">
        <f t="shared" si="321"/>
        <v>2.2434782608696502E-3</v>
      </c>
      <c r="AF316" s="23"/>
      <c r="AG316" s="25">
        <f t="shared" si="315"/>
        <v>3.4004965422604727E-2</v>
      </c>
      <c r="AH316" s="23"/>
      <c r="AI316" s="18" t="str">
        <f t="shared" si="316"/>
        <v>Pass</v>
      </c>
      <c r="AJ316" s="18" t="str">
        <f t="shared" si="317"/>
        <v>Pass</v>
      </c>
      <c r="AK316" s="18" t="str">
        <f t="shared" si="307"/>
        <v>Pass</v>
      </c>
      <c r="AL316" s="18" t="str">
        <f t="shared" si="308"/>
        <v>Pass</v>
      </c>
      <c r="AM316" s="18" t="str">
        <f t="shared" si="309"/>
        <v>No</v>
      </c>
    </row>
    <row r="317" spans="1:39" x14ac:dyDescent="0.2">
      <c r="A317" s="18">
        <v>71946</v>
      </c>
      <c r="B317" s="18">
        <v>114297</v>
      </c>
      <c r="C317" s="18"/>
      <c r="D317" s="19" t="s">
        <v>221</v>
      </c>
      <c r="E317" s="20" t="str">
        <f t="shared" si="310"/>
        <v>71946_114297_</v>
      </c>
      <c r="F317" s="21" t="s">
        <v>12</v>
      </c>
      <c r="G317" s="22">
        <v>182</v>
      </c>
      <c r="H317" s="22">
        <v>3</v>
      </c>
      <c r="I317" s="22">
        <v>33</v>
      </c>
      <c r="J317" s="22">
        <f t="shared" si="311"/>
        <v>218</v>
      </c>
      <c r="K317" s="48">
        <f t="shared" si="305"/>
        <v>1</v>
      </c>
      <c r="L317" s="22">
        <v>1.05</v>
      </c>
      <c r="M317" s="22">
        <v>12.89</v>
      </c>
      <c r="N317" s="22">
        <v>59.21</v>
      </c>
      <c r="O317" s="22">
        <v>0.15</v>
      </c>
      <c r="P317" s="22">
        <v>108.83</v>
      </c>
      <c r="Q317" s="22">
        <v>3</v>
      </c>
      <c r="R317" s="22">
        <v>32.72</v>
      </c>
      <c r="S317" s="22">
        <v>0</v>
      </c>
      <c r="T317" s="22">
        <v>1.0680000000000001</v>
      </c>
      <c r="U317" s="22">
        <f t="shared" si="318"/>
        <v>218.91800000000001</v>
      </c>
      <c r="V317" s="23"/>
      <c r="W317" s="22">
        <f t="shared" si="312"/>
        <v>0.12999999999999545</v>
      </c>
      <c r="X317" s="22">
        <f t="shared" si="313"/>
        <v>0</v>
      </c>
      <c r="Y317" s="22">
        <f t="shared" si="306"/>
        <v>0.7879999999999967</v>
      </c>
      <c r="Z317" s="22">
        <f t="shared" si="314"/>
        <v>0.91800000000000637</v>
      </c>
      <c r="AA317" s="23"/>
      <c r="AB317" s="24">
        <f t="shared" si="321"/>
        <v>7.1428571428568935E-4</v>
      </c>
      <c r="AC317" s="24">
        <f t="shared" si="321"/>
        <v>0</v>
      </c>
      <c r="AD317" s="24">
        <f t="shared" si="321"/>
        <v>2.3878787878787777E-2</v>
      </c>
      <c r="AE317" s="24">
        <f t="shared" si="321"/>
        <v>4.2110091743119554E-3</v>
      </c>
      <c r="AF317" s="23"/>
      <c r="AG317" s="25">
        <f t="shared" si="315"/>
        <v>6.2109453875092459E-2</v>
      </c>
      <c r="AH317" s="23"/>
      <c r="AI317" s="18" t="str">
        <f t="shared" si="316"/>
        <v>Pass</v>
      </c>
      <c r="AJ317" s="18" t="str">
        <f t="shared" si="317"/>
        <v>Pass</v>
      </c>
      <c r="AK317" s="18" t="str">
        <f t="shared" si="307"/>
        <v>Pass</v>
      </c>
      <c r="AL317" s="18" t="str">
        <f t="shared" si="308"/>
        <v>Pass</v>
      </c>
      <c r="AM317" s="18" t="str">
        <f t="shared" si="309"/>
        <v>No</v>
      </c>
    </row>
    <row r="318" spans="1:39" x14ac:dyDescent="0.2">
      <c r="A318" s="18">
        <v>80391</v>
      </c>
      <c r="B318" s="18">
        <v>80346</v>
      </c>
      <c r="C318" s="18"/>
      <c r="D318" s="19" t="s">
        <v>222</v>
      </c>
      <c r="E318" s="20" t="str">
        <f t="shared" si="310"/>
        <v>80391_80346_</v>
      </c>
      <c r="F318" s="21" t="s">
        <v>12</v>
      </c>
      <c r="G318" s="22">
        <v>19</v>
      </c>
      <c r="H318" s="22">
        <v>1</v>
      </c>
      <c r="I318" s="22">
        <v>3</v>
      </c>
      <c r="J318" s="22">
        <f t="shared" si="311"/>
        <v>23</v>
      </c>
      <c r="K318" s="48">
        <f t="shared" si="305"/>
        <v>1</v>
      </c>
      <c r="L318" s="22">
        <v>0.83</v>
      </c>
      <c r="M318" s="22">
        <v>8.81</v>
      </c>
      <c r="N318" s="22">
        <v>8.16</v>
      </c>
      <c r="O318" s="22">
        <v>0.16</v>
      </c>
      <c r="P318" s="22">
        <v>42.98</v>
      </c>
      <c r="Q318" s="22">
        <v>2</v>
      </c>
      <c r="R318" s="22">
        <v>0</v>
      </c>
      <c r="S318" s="22">
        <v>0</v>
      </c>
      <c r="T318" s="22">
        <v>0</v>
      </c>
      <c r="U318" s="22">
        <f t="shared" si="318"/>
        <v>62.94</v>
      </c>
      <c r="V318" s="23"/>
      <c r="W318" s="22">
        <f t="shared" si="312"/>
        <v>41.94</v>
      </c>
      <c r="X318" s="22">
        <f t="shared" si="313"/>
        <v>1</v>
      </c>
      <c r="Y318" s="22">
        <f t="shared" si="306"/>
        <v>-3</v>
      </c>
      <c r="Z318" s="22">
        <f t="shared" si="314"/>
        <v>39.94</v>
      </c>
      <c r="AA318" s="23"/>
      <c r="AB318" s="24">
        <f t="shared" si="321"/>
        <v>2.2073684210526316</v>
      </c>
      <c r="AC318" s="24">
        <f t="shared" si="321"/>
        <v>1</v>
      </c>
      <c r="AD318" s="24">
        <f t="shared" si="321"/>
        <v>-1</v>
      </c>
      <c r="AE318" s="24">
        <f t="shared" si="321"/>
        <v>1.7365217391304346</v>
      </c>
      <c r="AF318" s="23"/>
      <c r="AG318" s="25">
        <f t="shared" si="315"/>
        <v>6.0929187066874659</v>
      </c>
      <c r="AH318" s="23"/>
      <c r="AI318" s="18" t="str">
        <f t="shared" si="316"/>
        <v>Pass</v>
      </c>
      <c r="AJ318" s="18" t="str">
        <f t="shared" si="317"/>
        <v>Fail</v>
      </c>
      <c r="AK318" s="18" t="str">
        <f t="shared" si="307"/>
        <v>Pass</v>
      </c>
      <c r="AL318" s="18" t="str">
        <f t="shared" si="308"/>
        <v>Pass</v>
      </c>
      <c r="AM318" s="18" t="str">
        <f t="shared" si="309"/>
        <v>No</v>
      </c>
    </row>
    <row r="319" spans="1:39" x14ac:dyDescent="0.2">
      <c r="A319" s="18">
        <v>80346</v>
      </c>
      <c r="B319" s="18">
        <v>80391</v>
      </c>
      <c r="C319" s="18"/>
      <c r="D319" s="19" t="s">
        <v>223</v>
      </c>
      <c r="E319" s="20" t="str">
        <f t="shared" si="310"/>
        <v>80346_80391_</v>
      </c>
      <c r="F319" s="21" t="s">
        <v>12</v>
      </c>
      <c r="G319" s="22">
        <v>19</v>
      </c>
      <c r="H319" s="22">
        <v>1</v>
      </c>
      <c r="I319" s="22">
        <v>3</v>
      </c>
      <c r="J319" s="22">
        <f t="shared" si="311"/>
        <v>23</v>
      </c>
      <c r="K319" s="48">
        <f t="shared" si="305"/>
        <v>1</v>
      </c>
      <c r="L319" s="22">
        <v>0.8</v>
      </c>
      <c r="M319" s="22">
        <v>3.95</v>
      </c>
      <c r="N319" s="22">
        <v>2.75</v>
      </c>
      <c r="O319" s="22">
        <v>0.1</v>
      </c>
      <c r="P319" s="22">
        <v>43.33</v>
      </c>
      <c r="Q319" s="22">
        <v>1.02</v>
      </c>
      <c r="R319" s="22">
        <v>0</v>
      </c>
      <c r="S319" s="22">
        <v>0</v>
      </c>
      <c r="T319" s="22">
        <v>0</v>
      </c>
      <c r="U319" s="22">
        <f t="shared" si="318"/>
        <v>51.95</v>
      </c>
      <c r="V319" s="23"/>
      <c r="W319" s="22">
        <f t="shared" si="312"/>
        <v>31.93</v>
      </c>
      <c r="X319" s="22">
        <f t="shared" si="313"/>
        <v>2.0000000000000018E-2</v>
      </c>
      <c r="Y319" s="22">
        <f t="shared" si="306"/>
        <v>-3</v>
      </c>
      <c r="Z319" s="22">
        <f t="shared" si="314"/>
        <v>28.950000000000003</v>
      </c>
      <c r="AA319" s="23"/>
      <c r="AB319" s="24">
        <f t="shared" si="321"/>
        <v>1.6805263157894736</v>
      </c>
      <c r="AC319" s="24">
        <f t="shared" si="321"/>
        <v>2.0000000000000018E-2</v>
      </c>
      <c r="AD319" s="24">
        <f t="shared" si="321"/>
        <v>-1</v>
      </c>
      <c r="AE319" s="24">
        <f t="shared" si="321"/>
        <v>1.2586956521739132</v>
      </c>
      <c r="AF319" s="23"/>
      <c r="AG319" s="25">
        <f t="shared" si="315"/>
        <v>4.7290918303299136</v>
      </c>
      <c r="AH319" s="23"/>
      <c r="AI319" s="18" t="str">
        <f t="shared" si="316"/>
        <v>Pass</v>
      </c>
      <c r="AJ319" s="18" t="str">
        <f t="shared" si="317"/>
        <v>Pass</v>
      </c>
      <c r="AK319" s="18" t="str">
        <f t="shared" si="307"/>
        <v>Pass</v>
      </c>
      <c r="AL319" s="18" t="str">
        <f t="shared" si="308"/>
        <v>Pass</v>
      </c>
      <c r="AM319" s="18" t="str">
        <f t="shared" si="309"/>
        <v>No</v>
      </c>
    </row>
    <row r="320" spans="1:39" x14ac:dyDescent="0.2">
      <c r="A320" s="18">
        <v>72693</v>
      </c>
      <c r="B320" s="18">
        <v>131349</v>
      </c>
      <c r="C320" s="18"/>
      <c r="D320" s="19" t="s">
        <v>224</v>
      </c>
      <c r="E320" s="20" t="str">
        <f t="shared" si="310"/>
        <v>72693_131349_</v>
      </c>
      <c r="F320" s="21" t="s">
        <v>12</v>
      </c>
      <c r="G320" s="22">
        <v>47</v>
      </c>
      <c r="H320" s="22">
        <v>1</v>
      </c>
      <c r="I320" s="22">
        <v>6</v>
      </c>
      <c r="J320" s="22">
        <f t="shared" si="311"/>
        <v>54</v>
      </c>
      <c r="K320" s="48">
        <f t="shared" si="305"/>
        <v>1</v>
      </c>
      <c r="L320" s="22">
        <v>0.73</v>
      </c>
      <c r="M320" s="22">
        <v>3.36</v>
      </c>
      <c r="N320" s="22">
        <v>3.56</v>
      </c>
      <c r="O320" s="22">
        <v>0.05</v>
      </c>
      <c r="P320" s="22">
        <v>39.380000000000003</v>
      </c>
      <c r="Q320" s="22">
        <v>1</v>
      </c>
      <c r="R320" s="22">
        <v>1.7399999999999998</v>
      </c>
      <c r="S320" s="22">
        <v>4.0000000000000001E-3</v>
      </c>
      <c r="T320" s="22">
        <v>0.17599999999999999</v>
      </c>
      <c r="U320" s="22">
        <f t="shared" si="318"/>
        <v>50.000000000000007</v>
      </c>
      <c r="V320" s="23"/>
      <c r="W320" s="22">
        <f t="shared" si="312"/>
        <v>8.00000000000054E-2</v>
      </c>
      <c r="X320" s="22">
        <f t="shared" si="313"/>
        <v>0</v>
      </c>
      <c r="Y320" s="22">
        <f t="shared" si="306"/>
        <v>-4.08</v>
      </c>
      <c r="Z320" s="22">
        <f t="shared" si="314"/>
        <v>-3.9999999999999929</v>
      </c>
      <c r="AA320" s="23"/>
      <c r="AB320" s="24">
        <f t="shared" si="321"/>
        <v>1.702127659574583E-3</v>
      </c>
      <c r="AC320" s="24">
        <f t="shared" si="321"/>
        <v>0</v>
      </c>
      <c r="AD320" s="24">
        <f t="shared" si="321"/>
        <v>-0.68</v>
      </c>
      <c r="AE320" s="24">
        <f t="shared" si="321"/>
        <v>-7.4074074074073945E-2</v>
      </c>
      <c r="AF320" s="23"/>
      <c r="AG320" s="25">
        <f t="shared" si="315"/>
        <v>0.55470019622522815</v>
      </c>
      <c r="AH320" s="23"/>
      <c r="AI320" s="18" t="str">
        <f t="shared" si="316"/>
        <v>Pass</v>
      </c>
      <c r="AJ320" s="18" t="str">
        <f t="shared" si="317"/>
        <v>Pass</v>
      </c>
      <c r="AK320" s="18" t="str">
        <f t="shared" si="307"/>
        <v>Pass</v>
      </c>
      <c r="AL320" s="18" t="str">
        <f t="shared" si="308"/>
        <v>Pass</v>
      </c>
      <c r="AM320" s="18" t="str">
        <f t="shared" si="309"/>
        <v>No</v>
      </c>
    </row>
    <row r="321" spans="1:39" x14ac:dyDescent="0.2">
      <c r="A321" s="18">
        <v>131349</v>
      </c>
      <c r="B321" s="18">
        <v>72693</v>
      </c>
      <c r="C321" s="18"/>
      <c r="D321" s="19" t="s">
        <v>225</v>
      </c>
      <c r="E321" s="20" t="str">
        <f t="shared" si="310"/>
        <v>131349_72693_</v>
      </c>
      <c r="F321" s="21" t="s">
        <v>12</v>
      </c>
      <c r="G321" s="22">
        <v>54</v>
      </c>
      <c r="H321" s="22">
        <v>1</v>
      </c>
      <c r="I321" s="22">
        <v>8</v>
      </c>
      <c r="J321" s="22">
        <f t="shared" si="311"/>
        <v>63</v>
      </c>
      <c r="K321" s="48">
        <f t="shared" si="305"/>
        <v>1</v>
      </c>
      <c r="L321" s="22">
        <v>0.75</v>
      </c>
      <c r="M321" s="22">
        <v>5.52</v>
      </c>
      <c r="N321" s="22">
        <v>6.9</v>
      </c>
      <c r="O321" s="22">
        <v>0.06</v>
      </c>
      <c r="P321" s="22">
        <v>40.85</v>
      </c>
      <c r="Q321" s="22">
        <v>1</v>
      </c>
      <c r="R321" s="22">
        <v>2.2999999999999998</v>
      </c>
      <c r="S321" s="22">
        <v>1.2E-2</v>
      </c>
      <c r="T321" s="22">
        <v>0.17599999999999999</v>
      </c>
      <c r="U321" s="22">
        <f t="shared" si="318"/>
        <v>57.567999999999998</v>
      </c>
      <c r="V321" s="23"/>
      <c r="W321" s="22">
        <f t="shared" si="312"/>
        <v>7.9999999999998295E-2</v>
      </c>
      <c r="X321" s="22">
        <f t="shared" si="313"/>
        <v>0</v>
      </c>
      <c r="Y321" s="22">
        <f t="shared" si="306"/>
        <v>-5.5120000000000005</v>
      </c>
      <c r="Z321" s="22">
        <f t="shared" si="314"/>
        <v>-5.4320000000000022</v>
      </c>
      <c r="AA321" s="23"/>
      <c r="AB321" s="24">
        <f t="shared" si="321"/>
        <v>1.48148148148145E-3</v>
      </c>
      <c r="AC321" s="24">
        <f t="shared" si="321"/>
        <v>0</v>
      </c>
      <c r="AD321" s="24">
        <f t="shared" si="321"/>
        <v>-0.68900000000000006</v>
      </c>
      <c r="AE321" s="24">
        <f t="shared" si="321"/>
        <v>-8.6222222222222256E-2</v>
      </c>
      <c r="AF321" s="23"/>
      <c r="AG321" s="25">
        <f t="shared" si="315"/>
        <v>0.69961438519392549</v>
      </c>
      <c r="AH321" s="23"/>
      <c r="AI321" s="18" t="str">
        <f t="shared" si="316"/>
        <v>Pass</v>
      </c>
      <c r="AJ321" s="18" t="str">
        <f t="shared" si="317"/>
        <v>Pass</v>
      </c>
      <c r="AK321" s="18" t="str">
        <f t="shared" si="307"/>
        <v>Pass</v>
      </c>
      <c r="AL321" s="18" t="str">
        <f t="shared" si="308"/>
        <v>Pass</v>
      </c>
      <c r="AM321" s="18" t="str">
        <f t="shared" si="309"/>
        <v>No</v>
      </c>
    </row>
    <row r="322" spans="1:39" x14ac:dyDescent="0.2">
      <c r="A322" s="18">
        <v>71673</v>
      </c>
      <c r="B322" s="18">
        <v>71313</v>
      </c>
      <c r="C322" s="18"/>
      <c r="D322" s="19" t="s">
        <v>226</v>
      </c>
      <c r="E322" s="20" t="str">
        <f t="shared" si="310"/>
        <v>71673_71313_</v>
      </c>
      <c r="F322" s="21" t="s">
        <v>12</v>
      </c>
      <c r="G322" s="22">
        <v>96</v>
      </c>
      <c r="H322" s="22">
        <v>2</v>
      </c>
      <c r="I322" s="22">
        <v>19</v>
      </c>
      <c r="J322" s="22">
        <f t="shared" si="311"/>
        <v>117</v>
      </c>
      <c r="K322" s="48">
        <f t="shared" si="305"/>
        <v>1</v>
      </c>
      <c r="L322" s="22">
        <v>0.87</v>
      </c>
      <c r="M322" s="22">
        <v>3.67</v>
      </c>
      <c r="N322" s="22">
        <v>30.74</v>
      </c>
      <c r="O322" s="22">
        <v>0.04</v>
      </c>
      <c r="P322" s="22">
        <v>85.34</v>
      </c>
      <c r="Q322" s="22">
        <v>2</v>
      </c>
      <c r="R322" s="22">
        <v>17.396000000000001</v>
      </c>
      <c r="S322" s="22">
        <v>0.16</v>
      </c>
      <c r="T322" s="22">
        <v>1.94</v>
      </c>
      <c r="U322" s="22">
        <f t="shared" si="318"/>
        <v>142.15599999999998</v>
      </c>
      <c r="V322" s="23"/>
      <c r="W322" s="22">
        <f t="shared" si="312"/>
        <v>24.659999999999997</v>
      </c>
      <c r="X322" s="22">
        <f t="shared" si="313"/>
        <v>0</v>
      </c>
      <c r="Y322" s="22">
        <f t="shared" si="306"/>
        <v>0.49600000000000222</v>
      </c>
      <c r="Z322" s="22">
        <f t="shared" si="314"/>
        <v>25.155999999999977</v>
      </c>
      <c r="AA322" s="23"/>
      <c r="AB322" s="24">
        <f t="shared" si="321"/>
        <v>0.25687499999999996</v>
      </c>
      <c r="AC322" s="24">
        <f t="shared" si="321"/>
        <v>0</v>
      </c>
      <c r="AD322" s="24">
        <f t="shared" si="321"/>
        <v>2.6105263157894854E-2</v>
      </c>
      <c r="AE322" s="24">
        <f t="shared" si="321"/>
        <v>0.21500854700854682</v>
      </c>
      <c r="AF322" s="23"/>
      <c r="AG322" s="25">
        <f t="shared" si="315"/>
        <v>2.2099169341597484</v>
      </c>
      <c r="AH322" s="23"/>
      <c r="AI322" s="18" t="str">
        <f t="shared" si="316"/>
        <v>Pass</v>
      </c>
      <c r="AJ322" s="18" t="str">
        <f t="shared" si="317"/>
        <v>Pass</v>
      </c>
      <c r="AK322" s="18" t="str">
        <f t="shared" si="307"/>
        <v>Pass</v>
      </c>
      <c r="AL322" s="18" t="str">
        <f t="shared" si="308"/>
        <v>Pass</v>
      </c>
      <c r="AM322" s="18" t="str">
        <f t="shared" si="309"/>
        <v>No</v>
      </c>
    </row>
    <row r="323" spans="1:39" x14ac:dyDescent="0.2">
      <c r="A323" s="18">
        <v>71313</v>
      </c>
      <c r="B323" s="18">
        <v>71673</v>
      </c>
      <c r="C323" s="18"/>
      <c r="D323" s="19" t="s">
        <v>227</v>
      </c>
      <c r="E323" s="20" t="str">
        <f t="shared" si="310"/>
        <v>71313_71673_</v>
      </c>
      <c r="F323" s="21" t="s">
        <v>12</v>
      </c>
      <c r="G323" s="22">
        <v>91</v>
      </c>
      <c r="H323" s="22">
        <v>3</v>
      </c>
      <c r="I323" s="22">
        <v>18</v>
      </c>
      <c r="J323" s="22">
        <f t="shared" si="311"/>
        <v>112</v>
      </c>
      <c r="K323" s="48">
        <f t="shared" si="305"/>
        <v>1</v>
      </c>
      <c r="L323" s="22">
        <v>0.93</v>
      </c>
      <c r="M323" s="22">
        <v>4.1399999999999997</v>
      </c>
      <c r="N323" s="22">
        <v>32.630000000000003</v>
      </c>
      <c r="O323" s="22">
        <v>0.04</v>
      </c>
      <c r="P323" s="22">
        <v>87.42</v>
      </c>
      <c r="Q323" s="22">
        <v>3</v>
      </c>
      <c r="R323" s="22">
        <v>18.731999999999999</v>
      </c>
      <c r="S323" s="22">
        <v>0.12</v>
      </c>
      <c r="T323" s="22">
        <v>1.6920000000000002</v>
      </c>
      <c r="U323" s="22">
        <f t="shared" si="318"/>
        <v>148.70400000000001</v>
      </c>
      <c r="V323" s="23"/>
      <c r="W323" s="22">
        <f t="shared" si="312"/>
        <v>34.159999999999997</v>
      </c>
      <c r="X323" s="22">
        <f t="shared" si="313"/>
        <v>0</v>
      </c>
      <c r="Y323" s="22">
        <f t="shared" si="306"/>
        <v>2.5440000000000005</v>
      </c>
      <c r="Z323" s="22">
        <f t="shared" si="314"/>
        <v>36.704000000000008</v>
      </c>
      <c r="AA323" s="23"/>
      <c r="AB323" s="24">
        <f t="shared" si="321"/>
        <v>0.37538461538461537</v>
      </c>
      <c r="AC323" s="24">
        <f t="shared" si="321"/>
        <v>0</v>
      </c>
      <c r="AD323" s="24">
        <f t="shared" si="321"/>
        <v>0.14133333333333337</v>
      </c>
      <c r="AE323" s="24">
        <f t="shared" si="321"/>
        <v>0.32771428571428579</v>
      </c>
      <c r="AF323" s="23"/>
      <c r="AG323" s="25">
        <f t="shared" si="315"/>
        <v>3.2148043457901232</v>
      </c>
      <c r="AH323" s="23"/>
      <c r="AI323" s="18" t="str">
        <f t="shared" si="316"/>
        <v>Pass</v>
      </c>
      <c r="AJ323" s="18" t="str">
        <f t="shared" si="317"/>
        <v>Pass</v>
      </c>
      <c r="AK323" s="18" t="str">
        <f t="shared" si="307"/>
        <v>Pass</v>
      </c>
      <c r="AL323" s="18" t="str">
        <f t="shared" si="308"/>
        <v>Pass</v>
      </c>
      <c r="AM323" s="18" t="str">
        <f t="shared" si="309"/>
        <v>No</v>
      </c>
    </row>
    <row r="324" spans="1:39" x14ac:dyDescent="0.2">
      <c r="A324" s="18">
        <v>123729</v>
      </c>
      <c r="B324" s="18">
        <v>73515</v>
      </c>
      <c r="C324" s="18"/>
      <c r="D324" s="19" t="s">
        <v>228</v>
      </c>
      <c r="E324" s="20" t="str">
        <f t="shared" si="310"/>
        <v>123729_73515_</v>
      </c>
      <c r="F324" s="21" t="s">
        <v>12</v>
      </c>
      <c r="G324" s="22">
        <v>189</v>
      </c>
      <c r="H324" s="22">
        <v>24</v>
      </c>
      <c r="I324" s="22">
        <v>15</v>
      </c>
      <c r="J324" s="22">
        <f t="shared" si="311"/>
        <v>228</v>
      </c>
      <c r="K324" s="48">
        <f t="shared" si="305"/>
        <v>1</v>
      </c>
      <c r="L324" s="22">
        <v>1.4</v>
      </c>
      <c r="M324" s="22">
        <v>17.57</v>
      </c>
      <c r="N324" s="22">
        <v>50.6</v>
      </c>
      <c r="O324" s="22">
        <v>0.25</v>
      </c>
      <c r="P324" s="22">
        <v>128.29</v>
      </c>
      <c r="Q324" s="22">
        <v>24.99</v>
      </c>
      <c r="R324" s="22">
        <v>16.612000000000002</v>
      </c>
      <c r="S324" s="22">
        <v>4.3999999999999997E-2</v>
      </c>
      <c r="T324" s="22">
        <v>0.33599999999999997</v>
      </c>
      <c r="U324" s="22">
        <f t="shared" si="318"/>
        <v>240.09200000000001</v>
      </c>
      <c r="V324" s="23"/>
      <c r="W324" s="22">
        <f t="shared" si="312"/>
        <v>9.1099999999999852</v>
      </c>
      <c r="X324" s="22">
        <f t="shared" si="313"/>
        <v>0.98999999999999844</v>
      </c>
      <c r="Y324" s="22">
        <f t="shared" si="306"/>
        <v>1.9920000000000009</v>
      </c>
      <c r="Z324" s="22">
        <f t="shared" si="314"/>
        <v>12.092000000000013</v>
      </c>
      <c r="AA324" s="23"/>
      <c r="AB324" s="24">
        <f t="shared" si="321"/>
        <v>4.820105820105812E-2</v>
      </c>
      <c r="AC324" s="24">
        <f t="shared" si="321"/>
        <v>4.1249999999999933E-2</v>
      </c>
      <c r="AD324" s="24">
        <f t="shared" si="321"/>
        <v>0.13280000000000006</v>
      </c>
      <c r="AE324" s="24">
        <f t="shared" si="321"/>
        <v>5.3035087719298303E-2</v>
      </c>
      <c r="AF324" s="23"/>
      <c r="AG324" s="25">
        <f t="shared" si="315"/>
        <v>0.79040108351925975</v>
      </c>
      <c r="AH324" s="23"/>
      <c r="AI324" s="18" t="str">
        <f t="shared" si="316"/>
        <v>Pass</v>
      </c>
      <c r="AJ324" s="18" t="str">
        <f t="shared" si="317"/>
        <v>Pass</v>
      </c>
      <c r="AK324" s="18" t="str">
        <f t="shared" si="307"/>
        <v>Pass</v>
      </c>
      <c r="AL324" s="18" t="str">
        <f t="shared" si="308"/>
        <v>Pass</v>
      </c>
      <c r="AM324" s="18" t="str">
        <f t="shared" si="309"/>
        <v>No</v>
      </c>
    </row>
    <row r="325" spans="1:39" x14ac:dyDescent="0.2">
      <c r="A325" s="18">
        <v>73515</v>
      </c>
      <c r="B325" s="18">
        <v>123729</v>
      </c>
      <c r="C325" s="18"/>
      <c r="D325" s="19" t="s">
        <v>229</v>
      </c>
      <c r="E325" s="20" t="str">
        <f t="shared" si="310"/>
        <v>73515_123729_</v>
      </c>
      <c r="F325" s="21" t="s">
        <v>12</v>
      </c>
      <c r="G325" s="22">
        <v>166</v>
      </c>
      <c r="H325" s="22">
        <v>25</v>
      </c>
      <c r="I325" s="22">
        <v>16</v>
      </c>
      <c r="J325" s="22">
        <f t="shared" si="311"/>
        <v>207</v>
      </c>
      <c r="K325" s="48">
        <f t="shared" si="305"/>
        <v>1</v>
      </c>
      <c r="L325" s="22">
        <v>1.54</v>
      </c>
      <c r="M325" s="22">
        <v>11.85</v>
      </c>
      <c r="N325" s="22">
        <v>37.75</v>
      </c>
      <c r="O325" s="22">
        <v>0.14000000000000001</v>
      </c>
      <c r="P325" s="22">
        <v>124.09</v>
      </c>
      <c r="Q325" s="22">
        <v>26.04</v>
      </c>
      <c r="R325" s="22">
        <v>20.332000000000001</v>
      </c>
      <c r="S325" s="22">
        <v>0.10400000000000001</v>
      </c>
      <c r="T325" s="22">
        <v>0.75600000000000001</v>
      </c>
      <c r="U325" s="22">
        <f t="shared" si="318"/>
        <v>222.602</v>
      </c>
      <c r="V325" s="23"/>
      <c r="W325" s="22">
        <f t="shared" si="312"/>
        <v>9.3700000000000045</v>
      </c>
      <c r="X325" s="22">
        <f t="shared" si="313"/>
        <v>1.0399999999999991</v>
      </c>
      <c r="Y325" s="22">
        <f t="shared" si="306"/>
        <v>5.1920000000000002</v>
      </c>
      <c r="Z325" s="22">
        <f t="shared" si="314"/>
        <v>15.602000000000004</v>
      </c>
      <c r="AA325" s="23"/>
      <c r="AB325" s="24">
        <f t="shared" si="321"/>
        <v>5.6445783132530146E-2</v>
      </c>
      <c r="AC325" s="24">
        <f t="shared" si="321"/>
        <v>4.1599999999999963E-2</v>
      </c>
      <c r="AD325" s="24">
        <f t="shared" si="321"/>
        <v>0.32450000000000001</v>
      </c>
      <c r="AE325" s="24">
        <f t="shared" si="321"/>
        <v>7.5371980676328526E-2</v>
      </c>
      <c r="AF325" s="23"/>
      <c r="AG325" s="25">
        <f t="shared" si="315"/>
        <v>1.06454034186122</v>
      </c>
      <c r="AH325" s="23"/>
      <c r="AI325" s="18" t="str">
        <f t="shared" si="316"/>
        <v>Pass</v>
      </c>
      <c r="AJ325" s="18" t="str">
        <f t="shared" si="317"/>
        <v>Pass</v>
      </c>
      <c r="AK325" s="18" t="str">
        <f t="shared" si="307"/>
        <v>Pass</v>
      </c>
      <c r="AL325" s="18" t="str">
        <f t="shared" si="308"/>
        <v>Pass</v>
      </c>
      <c r="AM325" s="18" t="str">
        <f t="shared" si="309"/>
        <v>No</v>
      </c>
    </row>
    <row r="326" spans="1:39" x14ac:dyDescent="0.2">
      <c r="A326" s="18"/>
      <c r="B326" s="18"/>
      <c r="C326" s="18"/>
      <c r="D326" s="19"/>
      <c r="E326" s="20"/>
      <c r="F326" s="21"/>
      <c r="G326" s="22"/>
      <c r="H326" s="22"/>
      <c r="I326" s="22"/>
      <c r="J326" s="22"/>
      <c r="K326" s="48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3"/>
      <c r="W326" s="22"/>
      <c r="X326" s="22"/>
      <c r="Y326" s="22"/>
      <c r="Z326" s="22"/>
      <c r="AA326" s="23"/>
      <c r="AB326" s="24"/>
      <c r="AC326" s="24"/>
      <c r="AD326" s="24"/>
      <c r="AE326" s="24"/>
      <c r="AF326" s="23"/>
      <c r="AG326" s="25"/>
      <c r="AH326" s="23"/>
      <c r="AI326" s="18"/>
      <c r="AJ326" s="18"/>
      <c r="AK326" s="18"/>
      <c r="AL326" s="18"/>
      <c r="AM326" s="18"/>
    </row>
    <row r="327" spans="1:39" x14ac:dyDescent="0.2">
      <c r="A327" s="18"/>
      <c r="B327" s="18"/>
      <c r="C327" s="18"/>
      <c r="D327" s="19"/>
      <c r="E327" s="20"/>
      <c r="F327" s="21"/>
      <c r="G327" s="22"/>
      <c r="H327" s="22"/>
      <c r="I327" s="22"/>
      <c r="J327" s="22"/>
      <c r="K327" s="48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3"/>
      <c r="W327" s="22"/>
      <c r="X327" s="22"/>
      <c r="Y327" s="22"/>
      <c r="Z327" s="22"/>
      <c r="AA327" s="23"/>
      <c r="AB327" s="24"/>
      <c r="AC327" s="24"/>
      <c r="AD327" s="24"/>
      <c r="AE327" s="24"/>
      <c r="AF327" s="23"/>
      <c r="AG327" s="25"/>
      <c r="AH327" s="23"/>
      <c r="AI327" s="18"/>
      <c r="AJ327" s="18"/>
      <c r="AK327" s="18"/>
      <c r="AL327" s="18"/>
      <c r="AM327" s="18"/>
    </row>
    <row r="328" spans="1:39" x14ac:dyDescent="0.2">
      <c r="A328" s="18">
        <v>110535</v>
      </c>
      <c r="B328" s="18">
        <v>127905</v>
      </c>
      <c r="C328" s="18"/>
      <c r="D328" s="19" t="s">
        <v>230</v>
      </c>
      <c r="E328" s="20" t="str">
        <f t="shared" si="310"/>
        <v>110535_127905_</v>
      </c>
      <c r="F328" s="21" t="s">
        <v>12</v>
      </c>
      <c r="G328" s="22">
        <v>157</v>
      </c>
      <c r="H328" s="22">
        <v>23</v>
      </c>
      <c r="I328" s="22">
        <v>14</v>
      </c>
      <c r="J328" s="22">
        <f t="shared" si="311"/>
        <v>194</v>
      </c>
      <c r="K328" s="48">
        <f t="shared" ref="K328:K391" si="322">COUNTIF(E:E,E328)</f>
        <v>1</v>
      </c>
      <c r="L328" s="22">
        <v>0.88</v>
      </c>
      <c r="M328" s="22">
        <v>11.78</v>
      </c>
      <c r="N328" s="22">
        <v>46.76</v>
      </c>
      <c r="O328" s="22">
        <v>0.2</v>
      </c>
      <c r="P328" s="22">
        <v>99.92</v>
      </c>
      <c r="Q328" s="22">
        <v>23.06</v>
      </c>
      <c r="R328" s="22">
        <v>16.619999999999997</v>
      </c>
      <c r="S328" s="22">
        <v>4.3999999999999997E-2</v>
      </c>
      <c r="T328" s="22">
        <v>0.34399999999999997</v>
      </c>
      <c r="U328" s="22">
        <f t="shared" si="318"/>
        <v>199.60800000000003</v>
      </c>
      <c r="V328" s="23"/>
      <c r="W328" s="22">
        <f t="shared" si="312"/>
        <v>2.5400000000000205</v>
      </c>
      <c r="X328" s="22">
        <f t="shared" si="313"/>
        <v>5.9999999999998721E-2</v>
      </c>
      <c r="Y328" s="22">
        <f t="shared" ref="Y328:Y338" si="323">(R328+S328+T328)-I328</f>
        <v>3.0079999999999991</v>
      </c>
      <c r="Z328" s="22">
        <f t="shared" si="314"/>
        <v>5.6080000000000325</v>
      </c>
      <c r="AA328" s="23"/>
      <c r="AB328" s="24">
        <f t="shared" si="321"/>
        <v>1.6178343949044716E-2</v>
      </c>
      <c r="AC328" s="24">
        <f t="shared" si="321"/>
        <v>2.6086956521738573E-3</v>
      </c>
      <c r="AD328" s="24">
        <f t="shared" si="321"/>
        <v>0.2148571428571428</v>
      </c>
      <c r="AE328" s="24">
        <f t="shared" si="321"/>
        <v>2.8907216494845529E-2</v>
      </c>
      <c r="AF328" s="23"/>
      <c r="AG328" s="25">
        <f t="shared" si="315"/>
        <v>0.3997523674036389</v>
      </c>
      <c r="AH328" s="23"/>
      <c r="AI328" s="18" t="str">
        <f t="shared" si="316"/>
        <v>Pass</v>
      </c>
      <c r="AJ328" s="18" t="str">
        <f t="shared" si="317"/>
        <v>Pass</v>
      </c>
      <c r="AK328" s="18" t="str">
        <f t="shared" ref="AK328:AK338" si="324">IF(AG328&lt;=10,"Pass","Fail")</f>
        <v>Pass</v>
      </c>
      <c r="AL328" s="18" t="str">
        <f t="shared" ref="AL328:AL338" si="325">IF(AG328&lt;=7,"Pass","Fail")</f>
        <v>Pass</v>
      </c>
      <c r="AM328" s="18" t="str">
        <f t="shared" ref="AM328:AM391" si="326">IF(AG328&gt;10,"Yes","No")</f>
        <v>No</v>
      </c>
    </row>
    <row r="329" spans="1:39" x14ac:dyDescent="0.2">
      <c r="A329" s="18">
        <v>127905</v>
      </c>
      <c r="B329" s="18">
        <v>110535</v>
      </c>
      <c r="C329" s="18"/>
      <c r="D329" s="19" t="s">
        <v>231</v>
      </c>
      <c r="E329" s="20" t="str">
        <f t="shared" ref="E329:E338" si="327">A329&amp;"_"&amp;B329&amp;"_"&amp;C329</f>
        <v>127905_110535_</v>
      </c>
      <c r="F329" s="21" t="s">
        <v>12</v>
      </c>
      <c r="G329" s="22">
        <v>145</v>
      </c>
      <c r="H329" s="22">
        <v>22</v>
      </c>
      <c r="I329" s="22">
        <v>16</v>
      </c>
      <c r="J329" s="22">
        <f t="shared" ref="J329:J338" si="328">G329+H329+I329</f>
        <v>183</v>
      </c>
      <c r="K329" s="48">
        <f t="shared" si="322"/>
        <v>1</v>
      </c>
      <c r="L329" s="22">
        <v>1.07</v>
      </c>
      <c r="M329" s="22">
        <v>9.2799999999999994</v>
      </c>
      <c r="N329" s="22">
        <v>36.200000000000003</v>
      </c>
      <c r="O329" s="22">
        <v>7.0000000000000007E-2</v>
      </c>
      <c r="P329" s="22">
        <v>99.01</v>
      </c>
      <c r="Q329" s="22">
        <v>22.04</v>
      </c>
      <c r="R329" s="22">
        <v>20.16</v>
      </c>
      <c r="S329" s="22">
        <v>0.10400000000000001</v>
      </c>
      <c r="T329" s="22">
        <v>0.76</v>
      </c>
      <c r="U329" s="22">
        <f t="shared" si="318"/>
        <v>188.69399999999999</v>
      </c>
      <c r="V329" s="23"/>
      <c r="W329" s="22">
        <f t="shared" ref="W329:W338" si="329">(L329+M329+N329+O329+P329)-G329</f>
        <v>0.62999999999999545</v>
      </c>
      <c r="X329" s="22">
        <f t="shared" ref="X329:X338" si="330">Q329-H329</f>
        <v>3.9999999999999147E-2</v>
      </c>
      <c r="Y329" s="22">
        <f t="shared" si="323"/>
        <v>5.0240000000000009</v>
      </c>
      <c r="Z329" s="22">
        <f t="shared" ref="Z329:Z338" si="331">U329-J329</f>
        <v>5.6939999999999884</v>
      </c>
      <c r="AA329" s="23"/>
      <c r="AB329" s="24">
        <f t="shared" si="321"/>
        <v>4.3448275862068651E-3</v>
      </c>
      <c r="AC329" s="24">
        <f t="shared" si="321"/>
        <v>1.8181818181817794E-3</v>
      </c>
      <c r="AD329" s="24">
        <f t="shared" si="321"/>
        <v>0.31400000000000006</v>
      </c>
      <c r="AE329" s="24">
        <f t="shared" si="321"/>
        <v>3.1114754098360592E-2</v>
      </c>
      <c r="AF329" s="23"/>
      <c r="AG329" s="25">
        <f t="shared" ref="AG329:AG338" si="332">((2*(Z329^2))/(J329+U329))^0.5</f>
        <v>0.41767615796906737</v>
      </c>
      <c r="AH329" s="23"/>
      <c r="AI329" s="18" t="str">
        <f t="shared" ref="AI329:AI338" si="333">IF(J329&lt;700,IF(((Z329^2)^0.5)&lt;=100,"Pass","Fail"),IF(J329&lt;2700,IF(((AE329^2)^0.5)&lt;=0.15,"Pass","Fail"),IF(Z329&lt;400,"Pass","Fail")))</f>
        <v>Pass</v>
      </c>
      <c r="AJ329" s="18" t="str">
        <f t="shared" ref="AJ329:AJ338" si="334">IF(AG329&lt;=5,"Pass","Fail")</f>
        <v>Pass</v>
      </c>
      <c r="AK329" s="18" t="str">
        <f t="shared" si="324"/>
        <v>Pass</v>
      </c>
      <c r="AL329" s="18" t="str">
        <f t="shared" si="325"/>
        <v>Pass</v>
      </c>
      <c r="AM329" s="18" t="str">
        <f t="shared" si="326"/>
        <v>No</v>
      </c>
    </row>
    <row r="330" spans="1:39" x14ac:dyDescent="0.2">
      <c r="A330" s="18">
        <v>61056</v>
      </c>
      <c r="B330" s="18">
        <v>61059</v>
      </c>
      <c r="C330" s="18"/>
      <c r="D330" s="19" t="s">
        <v>232</v>
      </c>
      <c r="E330" s="20" t="str">
        <f t="shared" si="327"/>
        <v>61056_61059_</v>
      </c>
      <c r="F330" s="21" t="s">
        <v>12</v>
      </c>
      <c r="G330" s="22">
        <v>479</v>
      </c>
      <c r="H330" s="22">
        <v>75</v>
      </c>
      <c r="I330" s="22">
        <v>36</v>
      </c>
      <c r="J330" s="22">
        <f t="shared" si="328"/>
        <v>590</v>
      </c>
      <c r="K330" s="48">
        <f t="shared" si="322"/>
        <v>1</v>
      </c>
      <c r="L330" s="22">
        <v>6.56</v>
      </c>
      <c r="M330" s="22">
        <v>44.7</v>
      </c>
      <c r="N330" s="22">
        <v>43.9</v>
      </c>
      <c r="O330" s="22">
        <v>0.51</v>
      </c>
      <c r="P330" s="22">
        <v>384.85</v>
      </c>
      <c r="Q330" s="22">
        <v>75.27</v>
      </c>
      <c r="R330" s="22">
        <v>36.612000000000002</v>
      </c>
      <c r="S330" s="22">
        <v>0.252</v>
      </c>
      <c r="T330" s="22">
        <v>1.1640000000000001</v>
      </c>
      <c r="U330" s="22">
        <f t="shared" ref="U330:U339" si="335">L330+M330+N330+O330+P330+Q330+R330+S330+T330</f>
        <v>593.81799999999998</v>
      </c>
      <c r="V330" s="23"/>
      <c r="W330" s="22">
        <f t="shared" si="329"/>
        <v>1.5200000000000387</v>
      </c>
      <c r="X330" s="22">
        <f t="shared" si="330"/>
        <v>0.26999999999999602</v>
      </c>
      <c r="Y330" s="22">
        <f t="shared" si="323"/>
        <v>2.0280000000000058</v>
      </c>
      <c r="Z330" s="22">
        <f t="shared" si="331"/>
        <v>3.8179999999999836</v>
      </c>
      <c r="AA330" s="23"/>
      <c r="AB330" s="24">
        <f t="shared" si="321"/>
        <v>3.1732776617954877E-3</v>
      </c>
      <c r="AC330" s="24">
        <f t="shared" si="321"/>
        <v>3.599999999999947E-3</v>
      </c>
      <c r="AD330" s="24">
        <f t="shared" si="321"/>
        <v>5.6333333333333492E-2</v>
      </c>
      <c r="AE330" s="24">
        <f t="shared" si="321"/>
        <v>6.471186440677938E-3</v>
      </c>
      <c r="AF330" s="23"/>
      <c r="AG330" s="25">
        <f t="shared" si="332"/>
        <v>0.1569308952582204</v>
      </c>
      <c r="AH330" s="23"/>
      <c r="AI330" s="18" t="str">
        <f t="shared" si="333"/>
        <v>Pass</v>
      </c>
      <c r="AJ330" s="18" t="str">
        <f t="shared" si="334"/>
        <v>Pass</v>
      </c>
      <c r="AK330" s="18" t="str">
        <f t="shared" si="324"/>
        <v>Pass</v>
      </c>
      <c r="AL330" s="18" t="str">
        <f t="shared" si="325"/>
        <v>Pass</v>
      </c>
      <c r="AM330" s="18" t="str">
        <f t="shared" si="326"/>
        <v>No</v>
      </c>
    </row>
    <row r="331" spans="1:39" x14ac:dyDescent="0.2">
      <c r="A331" s="18"/>
      <c r="B331" s="18"/>
      <c r="C331" s="18"/>
      <c r="D331" s="19"/>
      <c r="E331" s="20"/>
      <c r="F331" s="21"/>
      <c r="G331" s="22"/>
      <c r="H331" s="22"/>
      <c r="I331" s="22"/>
      <c r="J331" s="22"/>
      <c r="K331" s="48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3"/>
      <c r="W331" s="22"/>
      <c r="X331" s="22"/>
      <c r="Y331" s="22"/>
      <c r="Z331" s="22"/>
      <c r="AA331" s="23"/>
      <c r="AB331" s="24"/>
      <c r="AC331" s="24"/>
      <c r="AD331" s="24"/>
      <c r="AE331" s="24"/>
      <c r="AF331" s="23"/>
      <c r="AG331" s="25"/>
      <c r="AH331" s="23"/>
      <c r="AI331" s="18"/>
      <c r="AJ331" s="18"/>
      <c r="AK331" s="18"/>
      <c r="AL331" s="18"/>
      <c r="AM331" s="18"/>
    </row>
    <row r="332" spans="1:39" x14ac:dyDescent="0.2">
      <c r="A332" s="18">
        <v>61056</v>
      </c>
      <c r="B332" s="18">
        <v>79227</v>
      </c>
      <c r="C332" s="18"/>
      <c r="D332" s="19" t="s">
        <v>233</v>
      </c>
      <c r="E332" s="20" t="str">
        <f t="shared" si="327"/>
        <v>61056_79227_</v>
      </c>
      <c r="F332" s="21" t="s">
        <v>12</v>
      </c>
      <c r="G332" s="22">
        <v>595</v>
      </c>
      <c r="H332" s="22">
        <v>118</v>
      </c>
      <c r="I332" s="22">
        <v>36</v>
      </c>
      <c r="J332" s="22">
        <f t="shared" si="328"/>
        <v>749</v>
      </c>
      <c r="K332" s="48">
        <f t="shared" si="322"/>
        <v>1</v>
      </c>
      <c r="L332" s="22">
        <v>8.02</v>
      </c>
      <c r="M332" s="22">
        <v>54.86</v>
      </c>
      <c r="N332" s="22">
        <v>57.33</v>
      </c>
      <c r="O332" s="22">
        <v>1.6</v>
      </c>
      <c r="P332" s="22">
        <v>474.5</v>
      </c>
      <c r="Q332" s="22">
        <v>118.29</v>
      </c>
      <c r="R332" s="22">
        <v>37.268000000000001</v>
      </c>
      <c r="S332" s="22">
        <v>0.2</v>
      </c>
      <c r="T332" s="22">
        <v>0.47199999999999998</v>
      </c>
      <c r="U332" s="22">
        <f t="shared" si="335"/>
        <v>752.54</v>
      </c>
      <c r="V332" s="23"/>
      <c r="W332" s="22">
        <f t="shared" si="329"/>
        <v>1.3099999999999454</v>
      </c>
      <c r="X332" s="22">
        <f t="shared" si="330"/>
        <v>0.29000000000000625</v>
      </c>
      <c r="Y332" s="22">
        <f t="shared" si="323"/>
        <v>1.9400000000000048</v>
      </c>
      <c r="Z332" s="22">
        <f t="shared" si="331"/>
        <v>3.5399999999999636</v>
      </c>
      <c r="AA332" s="23"/>
      <c r="AB332" s="24">
        <f t="shared" ref="AB332:AE347" si="336">W332/G332</f>
        <v>2.2016806722688158E-3</v>
      </c>
      <c r="AC332" s="24">
        <f t="shared" si="336"/>
        <v>2.457627118644121E-3</v>
      </c>
      <c r="AD332" s="24">
        <f t="shared" si="336"/>
        <v>5.3888888888889021E-2</v>
      </c>
      <c r="AE332" s="24">
        <f t="shared" si="336"/>
        <v>4.7263017356474818E-3</v>
      </c>
      <c r="AF332" s="23"/>
      <c r="AG332" s="25">
        <f t="shared" si="332"/>
        <v>0.12919621985861099</v>
      </c>
      <c r="AH332" s="23"/>
      <c r="AI332" s="18" t="str">
        <f t="shared" si="333"/>
        <v>Pass</v>
      </c>
      <c r="AJ332" s="18" t="str">
        <f t="shared" si="334"/>
        <v>Pass</v>
      </c>
      <c r="AK332" s="18" t="str">
        <f t="shared" si="324"/>
        <v>Pass</v>
      </c>
      <c r="AL332" s="18" t="str">
        <f t="shared" si="325"/>
        <v>Pass</v>
      </c>
      <c r="AM332" s="18" t="str">
        <f t="shared" si="326"/>
        <v>No</v>
      </c>
    </row>
    <row r="333" spans="1:39" x14ac:dyDescent="0.2">
      <c r="A333" s="18">
        <v>79209</v>
      </c>
      <c r="B333" s="18">
        <v>79212</v>
      </c>
      <c r="C333" s="18"/>
      <c r="D333" s="19" t="s">
        <v>234</v>
      </c>
      <c r="E333" s="20" t="str">
        <f t="shared" si="327"/>
        <v>79209_79212_</v>
      </c>
      <c r="F333" s="21" t="s">
        <v>12</v>
      </c>
      <c r="G333" s="22">
        <v>179</v>
      </c>
      <c r="H333" s="22">
        <v>31</v>
      </c>
      <c r="I333" s="22">
        <v>4</v>
      </c>
      <c r="J333" s="22">
        <f t="shared" si="328"/>
        <v>214</v>
      </c>
      <c r="K333" s="48">
        <f t="shared" si="322"/>
        <v>1</v>
      </c>
      <c r="L333" s="22">
        <v>2.48</v>
      </c>
      <c r="M333" s="22">
        <v>10.68</v>
      </c>
      <c r="N333" s="22">
        <v>5.35</v>
      </c>
      <c r="O333" s="22">
        <v>0.03</v>
      </c>
      <c r="P333" s="22">
        <v>128.31</v>
      </c>
      <c r="Q333" s="22">
        <v>31</v>
      </c>
      <c r="R333" s="22">
        <v>1.984</v>
      </c>
      <c r="S333" s="22">
        <v>8.0000000000000002E-3</v>
      </c>
      <c r="T333" s="22">
        <v>4.0000000000000001E-3</v>
      </c>
      <c r="U333" s="22">
        <f t="shared" si="335"/>
        <v>179.846</v>
      </c>
      <c r="V333" s="23"/>
      <c r="W333" s="22">
        <f t="shared" si="329"/>
        <v>-32.150000000000006</v>
      </c>
      <c r="X333" s="22">
        <f t="shared" si="330"/>
        <v>0</v>
      </c>
      <c r="Y333" s="22">
        <f t="shared" si="323"/>
        <v>-2.004</v>
      </c>
      <c r="Z333" s="22">
        <f t="shared" si="331"/>
        <v>-34.153999999999996</v>
      </c>
      <c r="AA333" s="23"/>
      <c r="AB333" s="24">
        <f t="shared" si="336"/>
        <v>-0.17960893854748605</v>
      </c>
      <c r="AC333" s="24">
        <f t="shared" si="336"/>
        <v>0</v>
      </c>
      <c r="AD333" s="24">
        <f t="shared" si="336"/>
        <v>-0.501</v>
      </c>
      <c r="AE333" s="24">
        <f t="shared" si="336"/>
        <v>-0.15959813084112148</v>
      </c>
      <c r="AF333" s="23"/>
      <c r="AG333" s="25">
        <f t="shared" si="332"/>
        <v>2.4338474421631222</v>
      </c>
      <c r="AH333" s="23"/>
      <c r="AI333" s="18" t="str">
        <f t="shared" si="333"/>
        <v>Pass</v>
      </c>
      <c r="AJ333" s="18" t="str">
        <f t="shared" si="334"/>
        <v>Pass</v>
      </c>
      <c r="AK333" s="18" t="str">
        <f t="shared" si="324"/>
        <v>Pass</v>
      </c>
      <c r="AL333" s="18" t="str">
        <f t="shared" si="325"/>
        <v>Pass</v>
      </c>
      <c r="AM333" s="18" t="str">
        <f t="shared" si="326"/>
        <v>No</v>
      </c>
    </row>
    <row r="334" spans="1:39" x14ac:dyDescent="0.2">
      <c r="A334" s="18">
        <v>61233</v>
      </c>
      <c r="B334" s="18">
        <v>121065</v>
      </c>
      <c r="C334" s="18"/>
      <c r="D334" s="19" t="s">
        <v>235</v>
      </c>
      <c r="E334" s="20" t="str">
        <f t="shared" si="327"/>
        <v>61233_121065_</v>
      </c>
      <c r="F334" s="21" t="s">
        <v>12</v>
      </c>
      <c r="G334" s="22">
        <v>596</v>
      </c>
      <c r="H334" s="22">
        <v>116</v>
      </c>
      <c r="I334" s="22">
        <v>34</v>
      </c>
      <c r="J334" s="22">
        <f t="shared" si="328"/>
        <v>746</v>
      </c>
      <c r="K334" s="48">
        <f t="shared" si="322"/>
        <v>1</v>
      </c>
      <c r="L334" s="22">
        <v>8.17</v>
      </c>
      <c r="M334" s="22">
        <v>51.5</v>
      </c>
      <c r="N334" s="22">
        <v>54.57</v>
      </c>
      <c r="O334" s="22">
        <v>1.63</v>
      </c>
      <c r="P334" s="22">
        <v>481.44</v>
      </c>
      <c r="Q334" s="22">
        <v>116.28</v>
      </c>
      <c r="R334" s="22">
        <v>35.295999999999999</v>
      </c>
      <c r="S334" s="22">
        <v>0.21600000000000003</v>
      </c>
      <c r="T334" s="22">
        <v>0.46399999999999997</v>
      </c>
      <c r="U334" s="22">
        <f t="shared" si="335"/>
        <v>749.56600000000003</v>
      </c>
      <c r="V334" s="23"/>
      <c r="W334" s="22">
        <f t="shared" si="329"/>
        <v>1.3099999999999454</v>
      </c>
      <c r="X334" s="22">
        <f t="shared" si="330"/>
        <v>0.28000000000000114</v>
      </c>
      <c r="Y334" s="22">
        <f t="shared" si="323"/>
        <v>1.9759999999999991</v>
      </c>
      <c r="Z334" s="22">
        <f t="shared" si="331"/>
        <v>3.5660000000000309</v>
      </c>
      <c r="AA334" s="23"/>
      <c r="AB334" s="24">
        <f t="shared" si="336"/>
        <v>2.1979865771811166E-3</v>
      </c>
      <c r="AC334" s="24">
        <f t="shared" si="336"/>
        <v>2.4137931034482855E-3</v>
      </c>
      <c r="AD334" s="24">
        <f t="shared" si="336"/>
        <v>5.8117647058823503E-2</v>
      </c>
      <c r="AE334" s="24">
        <f t="shared" si="336"/>
        <v>4.7801608579088883E-3</v>
      </c>
      <c r="AF334" s="23"/>
      <c r="AG334" s="25">
        <f t="shared" si="332"/>
        <v>0.13040479026206547</v>
      </c>
      <c r="AH334" s="23"/>
      <c r="AI334" s="18" t="str">
        <f t="shared" si="333"/>
        <v>Pass</v>
      </c>
      <c r="AJ334" s="18" t="str">
        <f t="shared" si="334"/>
        <v>Pass</v>
      </c>
      <c r="AK334" s="18" t="str">
        <f t="shared" si="324"/>
        <v>Pass</v>
      </c>
      <c r="AL334" s="18" t="str">
        <f t="shared" si="325"/>
        <v>Pass</v>
      </c>
      <c r="AM334" s="18" t="str">
        <f t="shared" si="326"/>
        <v>No</v>
      </c>
    </row>
    <row r="335" spans="1:39" x14ac:dyDescent="0.2">
      <c r="A335" s="18">
        <v>51140</v>
      </c>
      <c r="B335" s="18">
        <v>52575</v>
      </c>
      <c r="C335" s="18"/>
      <c r="D335" s="19" t="s">
        <v>236</v>
      </c>
      <c r="E335" s="20" t="str">
        <f t="shared" si="327"/>
        <v>51140_52575_</v>
      </c>
      <c r="F335" s="21" t="s">
        <v>12</v>
      </c>
      <c r="G335" s="22">
        <v>75</v>
      </c>
      <c r="H335" s="22">
        <v>4</v>
      </c>
      <c r="I335" s="22">
        <v>0</v>
      </c>
      <c r="J335" s="22">
        <f t="shared" si="328"/>
        <v>79</v>
      </c>
      <c r="K335" s="48">
        <f t="shared" si="322"/>
        <v>1</v>
      </c>
      <c r="L335" s="22">
        <v>0.79</v>
      </c>
      <c r="M335" s="22">
        <v>3.95</v>
      </c>
      <c r="N335" s="22">
        <v>5.76</v>
      </c>
      <c r="O335" s="22">
        <v>0.05</v>
      </c>
      <c r="P335" s="22">
        <v>34.880000000000003</v>
      </c>
      <c r="Q335" s="22">
        <v>3.99</v>
      </c>
      <c r="R335" s="22">
        <v>0</v>
      </c>
      <c r="S335" s="22">
        <v>0</v>
      </c>
      <c r="T335" s="22">
        <v>0</v>
      </c>
      <c r="U335" s="22">
        <f t="shared" si="335"/>
        <v>49.420000000000009</v>
      </c>
      <c r="V335" s="23"/>
      <c r="W335" s="22">
        <f t="shared" si="329"/>
        <v>-29.569999999999993</v>
      </c>
      <c r="X335" s="22">
        <f t="shared" si="330"/>
        <v>-9.9999999999997868E-3</v>
      </c>
      <c r="Y335" s="22">
        <f t="shared" si="323"/>
        <v>0</v>
      </c>
      <c r="Z335" s="22">
        <f t="shared" si="331"/>
        <v>-29.579999999999991</v>
      </c>
      <c r="AA335" s="23"/>
      <c r="AB335" s="24">
        <f t="shared" si="336"/>
        <v>-0.3942666666666666</v>
      </c>
      <c r="AC335" s="24">
        <f t="shared" si="336"/>
        <v>-2.4999999999999467E-3</v>
      </c>
      <c r="AD335" s="24" t="e">
        <f t="shared" si="336"/>
        <v>#DIV/0!</v>
      </c>
      <c r="AE335" s="24">
        <f t="shared" si="336"/>
        <v>-0.37443037974683535</v>
      </c>
      <c r="AF335" s="23"/>
      <c r="AG335" s="25">
        <f t="shared" si="332"/>
        <v>3.6914486769250336</v>
      </c>
      <c r="AH335" s="23"/>
      <c r="AI335" s="18" t="str">
        <f t="shared" si="333"/>
        <v>Pass</v>
      </c>
      <c r="AJ335" s="18" t="str">
        <f t="shared" si="334"/>
        <v>Pass</v>
      </c>
      <c r="AK335" s="18" t="str">
        <f t="shared" si="324"/>
        <v>Pass</v>
      </c>
      <c r="AL335" s="18" t="str">
        <f t="shared" si="325"/>
        <v>Pass</v>
      </c>
      <c r="AM335" s="18" t="str">
        <f t="shared" si="326"/>
        <v>No</v>
      </c>
    </row>
    <row r="336" spans="1:39" x14ac:dyDescent="0.2">
      <c r="A336" s="18">
        <v>52575</v>
      </c>
      <c r="B336" s="18">
        <v>51140</v>
      </c>
      <c r="C336" s="18"/>
      <c r="D336" s="19" t="s">
        <v>237</v>
      </c>
      <c r="E336" s="20" t="str">
        <f t="shared" si="327"/>
        <v>52575_51140_</v>
      </c>
      <c r="F336" s="21" t="s">
        <v>12</v>
      </c>
      <c r="G336" s="22">
        <v>86</v>
      </c>
      <c r="H336" s="22">
        <v>6</v>
      </c>
      <c r="I336" s="22">
        <v>0</v>
      </c>
      <c r="J336" s="22">
        <f t="shared" si="328"/>
        <v>92</v>
      </c>
      <c r="K336" s="48">
        <f t="shared" si="322"/>
        <v>1</v>
      </c>
      <c r="L336" s="22">
        <v>1.69</v>
      </c>
      <c r="M336" s="22">
        <v>5.43</v>
      </c>
      <c r="N336" s="22">
        <v>7.28</v>
      </c>
      <c r="O336" s="22">
        <v>0.91</v>
      </c>
      <c r="P336" s="22">
        <v>70.7</v>
      </c>
      <c r="Q336" s="22">
        <v>6</v>
      </c>
      <c r="R336" s="22">
        <v>0</v>
      </c>
      <c r="S336" s="22">
        <v>0</v>
      </c>
      <c r="T336" s="22">
        <v>0</v>
      </c>
      <c r="U336" s="22">
        <f t="shared" si="335"/>
        <v>92.01</v>
      </c>
      <c r="V336" s="23"/>
      <c r="W336" s="22">
        <f t="shared" si="329"/>
        <v>1.0000000000005116E-2</v>
      </c>
      <c r="X336" s="22">
        <f t="shared" si="330"/>
        <v>0</v>
      </c>
      <c r="Y336" s="22">
        <f t="shared" si="323"/>
        <v>0</v>
      </c>
      <c r="Z336" s="22">
        <f t="shared" si="331"/>
        <v>1.0000000000005116E-2</v>
      </c>
      <c r="AA336" s="23"/>
      <c r="AB336" s="24">
        <f t="shared" si="336"/>
        <v>1.1627906976750135E-4</v>
      </c>
      <c r="AC336" s="24">
        <f t="shared" si="336"/>
        <v>0</v>
      </c>
      <c r="AD336" s="24" t="e">
        <f t="shared" si="336"/>
        <v>#DIV/0!</v>
      </c>
      <c r="AE336" s="24">
        <f t="shared" si="336"/>
        <v>1.0869565217396865E-4</v>
      </c>
      <c r="AF336" s="23"/>
      <c r="AG336" s="25">
        <f t="shared" si="332"/>
        <v>1.0425437406778619E-3</v>
      </c>
      <c r="AH336" s="23"/>
      <c r="AI336" s="18" t="str">
        <f t="shared" si="333"/>
        <v>Pass</v>
      </c>
      <c r="AJ336" s="18" t="str">
        <f t="shared" si="334"/>
        <v>Pass</v>
      </c>
      <c r="AK336" s="18" t="str">
        <f t="shared" si="324"/>
        <v>Pass</v>
      </c>
      <c r="AL336" s="18" t="str">
        <f t="shared" si="325"/>
        <v>Pass</v>
      </c>
      <c r="AM336" s="18" t="str">
        <f t="shared" si="326"/>
        <v>No</v>
      </c>
    </row>
    <row r="337" spans="1:39" x14ac:dyDescent="0.2">
      <c r="A337" s="18">
        <v>50375</v>
      </c>
      <c r="B337" s="18">
        <v>137639</v>
      </c>
      <c r="C337" s="18"/>
      <c r="D337" s="19" t="s">
        <v>238</v>
      </c>
      <c r="E337" s="20" t="str">
        <f t="shared" si="327"/>
        <v>50375_137639_</v>
      </c>
      <c r="F337" s="21" t="s">
        <v>12</v>
      </c>
      <c r="G337" s="22">
        <v>261</v>
      </c>
      <c r="H337" s="22">
        <v>26</v>
      </c>
      <c r="I337" s="22">
        <v>2</v>
      </c>
      <c r="J337" s="22">
        <f t="shared" si="328"/>
        <v>289</v>
      </c>
      <c r="K337" s="48">
        <f t="shared" si="322"/>
        <v>1</v>
      </c>
      <c r="L337" s="22">
        <v>3.03</v>
      </c>
      <c r="M337" s="22">
        <v>7.45</v>
      </c>
      <c r="N337" s="22">
        <v>15.69</v>
      </c>
      <c r="O337" s="22">
        <v>0.43</v>
      </c>
      <c r="P337" s="22">
        <v>151.13999999999999</v>
      </c>
      <c r="Q337" s="22">
        <v>26</v>
      </c>
      <c r="R337" s="22">
        <v>1.508</v>
      </c>
      <c r="S337" s="22">
        <v>2.4E-2</v>
      </c>
      <c r="T337" s="22">
        <v>0.67199999999999993</v>
      </c>
      <c r="U337" s="22">
        <f t="shared" si="335"/>
        <v>205.94399999999999</v>
      </c>
      <c r="V337" s="23"/>
      <c r="W337" s="22">
        <f t="shared" si="329"/>
        <v>-83.260000000000019</v>
      </c>
      <c r="X337" s="22">
        <f t="shared" si="330"/>
        <v>0</v>
      </c>
      <c r="Y337" s="22">
        <f t="shared" si="323"/>
        <v>0.20399999999999974</v>
      </c>
      <c r="Z337" s="22">
        <f t="shared" si="331"/>
        <v>-83.056000000000012</v>
      </c>
      <c r="AA337" s="23"/>
      <c r="AB337" s="24">
        <f t="shared" si="336"/>
        <v>-0.31900383141762462</v>
      </c>
      <c r="AC337" s="24">
        <f t="shared" si="336"/>
        <v>0</v>
      </c>
      <c r="AD337" s="24">
        <f t="shared" si="336"/>
        <v>0.10199999999999987</v>
      </c>
      <c r="AE337" s="24">
        <f t="shared" si="336"/>
        <v>-0.28739100346020763</v>
      </c>
      <c r="AF337" s="23"/>
      <c r="AG337" s="25">
        <f t="shared" si="332"/>
        <v>5.2796845780971928</v>
      </c>
      <c r="AH337" s="23"/>
      <c r="AI337" s="18" t="str">
        <f t="shared" si="333"/>
        <v>Pass</v>
      </c>
      <c r="AJ337" s="18" t="str">
        <f t="shared" si="334"/>
        <v>Fail</v>
      </c>
      <c r="AK337" s="18" t="str">
        <f t="shared" si="324"/>
        <v>Pass</v>
      </c>
      <c r="AL337" s="18" t="str">
        <f t="shared" si="325"/>
        <v>Pass</v>
      </c>
      <c r="AM337" s="18" t="str">
        <f t="shared" si="326"/>
        <v>No</v>
      </c>
    </row>
    <row r="338" spans="1:39" x14ac:dyDescent="0.2">
      <c r="A338" s="18">
        <v>137639</v>
      </c>
      <c r="B338" s="18">
        <v>50375</v>
      </c>
      <c r="C338" s="18"/>
      <c r="D338" s="19" t="s">
        <v>239</v>
      </c>
      <c r="E338" s="20" t="str">
        <f t="shared" si="327"/>
        <v>137639_50375_</v>
      </c>
      <c r="F338" s="21" t="s">
        <v>12</v>
      </c>
      <c r="G338" s="22">
        <v>293</v>
      </c>
      <c r="H338" s="22">
        <v>20</v>
      </c>
      <c r="I338" s="22">
        <v>2</v>
      </c>
      <c r="J338" s="22">
        <f t="shared" si="328"/>
        <v>315</v>
      </c>
      <c r="K338" s="48">
        <f t="shared" si="322"/>
        <v>1</v>
      </c>
      <c r="L338" s="22">
        <v>2.4500000000000002</v>
      </c>
      <c r="M338" s="22">
        <v>7.16</v>
      </c>
      <c r="N338" s="22">
        <v>11.3</v>
      </c>
      <c r="O338" s="22">
        <v>0.05</v>
      </c>
      <c r="P338" s="22">
        <v>118.2</v>
      </c>
      <c r="Q338" s="22">
        <v>20</v>
      </c>
      <c r="R338" s="22">
        <v>1.3359999999999999</v>
      </c>
      <c r="S338" s="22">
        <v>0.02</v>
      </c>
      <c r="T338" s="22">
        <v>0.72</v>
      </c>
      <c r="U338" s="22">
        <f t="shared" si="335"/>
        <v>161.23600000000002</v>
      </c>
      <c r="V338" s="23"/>
      <c r="W338" s="22">
        <f t="shared" si="329"/>
        <v>-153.84</v>
      </c>
      <c r="X338" s="22">
        <f t="shared" si="330"/>
        <v>0</v>
      </c>
      <c r="Y338" s="22">
        <f t="shared" si="323"/>
        <v>7.5999999999999623E-2</v>
      </c>
      <c r="Z338" s="22">
        <f t="shared" si="331"/>
        <v>-153.76399999999998</v>
      </c>
      <c r="AA338" s="23"/>
      <c r="AB338" s="24">
        <f t="shared" si="336"/>
        <v>-0.5250511945392492</v>
      </c>
      <c r="AC338" s="24">
        <f t="shared" si="336"/>
        <v>0</v>
      </c>
      <c r="AD338" s="24">
        <f t="shared" si="336"/>
        <v>3.7999999999999812E-2</v>
      </c>
      <c r="AE338" s="24">
        <f t="shared" si="336"/>
        <v>-0.48813968253968248</v>
      </c>
      <c r="AF338" s="23"/>
      <c r="AG338" s="25">
        <f t="shared" si="332"/>
        <v>9.9645698324450489</v>
      </c>
      <c r="AH338" s="23"/>
      <c r="AI338" s="18" t="str">
        <f t="shared" si="333"/>
        <v>Fail</v>
      </c>
      <c r="AJ338" s="18" t="str">
        <f t="shared" si="334"/>
        <v>Fail</v>
      </c>
      <c r="AK338" s="18" t="str">
        <f t="shared" si="324"/>
        <v>Pass</v>
      </c>
      <c r="AL338" s="18" t="str">
        <f t="shared" si="325"/>
        <v>Fail</v>
      </c>
      <c r="AM338" s="18" t="str">
        <f t="shared" si="326"/>
        <v>No</v>
      </c>
    </row>
    <row r="339" spans="1:39" x14ac:dyDescent="0.2">
      <c r="A339" s="18">
        <v>120732</v>
      </c>
      <c r="B339" s="18">
        <v>120840</v>
      </c>
      <c r="C339" s="18"/>
      <c r="D339" s="40" t="s">
        <v>240</v>
      </c>
      <c r="E339" s="20" t="str">
        <f>A339&amp;"_"&amp;B339&amp;"_"&amp;C339</f>
        <v>120732_120840_</v>
      </c>
      <c r="F339" s="21" t="s">
        <v>12</v>
      </c>
      <c r="G339" s="22">
        <v>107.55900000000001</v>
      </c>
      <c r="H339" s="22">
        <v>19.647000000000002</v>
      </c>
      <c r="I339" s="22">
        <v>22.311</v>
      </c>
      <c r="J339" s="22">
        <f>G339+H339+I339</f>
        <v>149.51700000000002</v>
      </c>
      <c r="K339" s="48">
        <f t="shared" si="322"/>
        <v>1</v>
      </c>
      <c r="L339" s="22">
        <v>1.55</v>
      </c>
      <c r="M339" s="22">
        <v>8.4700000000000006</v>
      </c>
      <c r="N339" s="22">
        <v>18.61</v>
      </c>
      <c r="O339" s="22">
        <v>0.17</v>
      </c>
      <c r="P339" s="22">
        <v>80.459999999999994</v>
      </c>
      <c r="Q339" s="22">
        <v>20.2</v>
      </c>
      <c r="R339" s="22">
        <v>20.308</v>
      </c>
      <c r="S339" s="22">
        <v>0.308</v>
      </c>
      <c r="T339" s="22">
        <v>3.468</v>
      </c>
      <c r="U339" s="22">
        <f>L339+M339+N339+O339+P339+Q339+R339+S339+T339</f>
        <v>153.54399999999995</v>
      </c>
      <c r="V339" s="23"/>
      <c r="W339" s="22">
        <f>(L339+M339+N339+O339+P339)-G339</f>
        <v>1.7009999999999792</v>
      </c>
      <c r="X339" s="22">
        <f>Q339-H339</f>
        <v>0.55299999999999727</v>
      </c>
      <c r="Y339" s="22">
        <f>(R339+S339+T339)-I339</f>
        <v>1.7729999999999997</v>
      </c>
      <c r="Z339" s="22">
        <f>U339-J339</f>
        <v>4.02699999999993</v>
      </c>
      <c r="AA339" s="23"/>
      <c r="AB339" s="24">
        <f t="shared" si="336"/>
        <v>1.581457618609302E-2</v>
      </c>
      <c r="AC339" s="24">
        <f t="shared" si="336"/>
        <v>2.8146790858655124E-2</v>
      </c>
      <c r="AD339" s="24">
        <f t="shared" si="336"/>
        <v>7.9467527228721246E-2</v>
      </c>
      <c r="AE339" s="24">
        <f t="shared" si="336"/>
        <v>2.6933392189516438E-2</v>
      </c>
      <c r="AF339" s="23"/>
      <c r="AG339" s="25">
        <f>((2*(Z339^2))/(J339+U339))^0.5</f>
        <v>0.32713845741141945</v>
      </c>
      <c r="AH339" s="23"/>
      <c r="AI339" s="18" t="str">
        <f>IF(J339&lt;700,IF(((Z339^2)^0.5)&lt;=100,"Pass","Fail"),IF(J339&lt;2700,IF(((AE339^2)^0.5)&lt;=0.15,"Pass","Fail"),IF(Z339&lt;400,"Pass","Fail")))</f>
        <v>Pass</v>
      </c>
      <c r="AJ339" s="18" t="str">
        <f>IF(AG339&lt;=5,"Pass","Fail")</f>
        <v>Pass</v>
      </c>
      <c r="AK339" s="18" t="str">
        <f>IF(AG339&lt;=10,"Pass","Fail")</f>
        <v>Pass</v>
      </c>
      <c r="AL339" s="18" t="str">
        <f>IF(AG339&lt;=7,"Pass","Fail")</f>
        <v>Pass</v>
      </c>
      <c r="AM339" s="18" t="str">
        <f t="shared" si="326"/>
        <v>No</v>
      </c>
    </row>
    <row r="340" spans="1:39" x14ac:dyDescent="0.2">
      <c r="A340" s="18">
        <v>120840</v>
      </c>
      <c r="B340" s="18">
        <v>120732</v>
      </c>
      <c r="C340" s="18"/>
      <c r="D340" s="49" t="s">
        <v>241</v>
      </c>
      <c r="E340" s="20" t="s">
        <v>242</v>
      </c>
      <c r="F340" s="21" t="s">
        <v>12</v>
      </c>
      <c r="G340" s="22">
        <v>125.54100000000001</v>
      </c>
      <c r="H340" s="22">
        <v>21.645</v>
      </c>
      <c r="I340" s="22">
        <v>14.985000000000001</v>
      </c>
      <c r="J340" s="22">
        <f>G340+H340+I340</f>
        <v>162.17100000000002</v>
      </c>
      <c r="K340" s="48">
        <f t="shared" si="322"/>
        <v>1</v>
      </c>
      <c r="L340" s="22">
        <v>1.73</v>
      </c>
      <c r="M340" s="22">
        <v>10.11</v>
      </c>
      <c r="N340" s="22">
        <v>20.77</v>
      </c>
      <c r="O340" s="22">
        <v>0.06</v>
      </c>
      <c r="P340" s="22">
        <v>94.42</v>
      </c>
      <c r="Q340" s="22">
        <v>22.24</v>
      </c>
      <c r="R340" s="22">
        <v>17.875999999999998</v>
      </c>
      <c r="S340" s="22">
        <v>0.36399999999999999</v>
      </c>
      <c r="T340" s="22">
        <v>2.6520000000000001</v>
      </c>
      <c r="U340" s="22">
        <f>L340+M340+N340+O340+P340+Q340+R340+S340+T340</f>
        <v>170.22200000000001</v>
      </c>
      <c r="V340" s="23"/>
      <c r="W340" s="22">
        <f>(L340+M340+N340+O340+P340)-G340</f>
        <v>1.5489999999999924</v>
      </c>
      <c r="X340" s="22">
        <f>Q340-H340</f>
        <v>0.59499999999999886</v>
      </c>
      <c r="Y340" s="22">
        <f>(R340+S340+T340)-I340</f>
        <v>5.9069999999999983</v>
      </c>
      <c r="Z340" s="22">
        <f>U340-J340</f>
        <v>8.0509999999999877</v>
      </c>
      <c r="AA340" s="23"/>
      <c r="AB340" s="24">
        <f t="shared" si="336"/>
        <v>1.2338598545495036E-2</v>
      </c>
      <c r="AC340" s="24">
        <f t="shared" si="336"/>
        <v>2.7489027489027436E-2</v>
      </c>
      <c r="AD340" s="24">
        <f t="shared" si="336"/>
        <v>0.39419419419419405</v>
      </c>
      <c r="AE340" s="24">
        <f t="shared" si="336"/>
        <v>4.9645127673875022E-2</v>
      </c>
      <c r="AF340" s="23"/>
      <c r="AG340" s="25">
        <f>((2*(Z340^2))/(J340+U340))^0.5</f>
        <v>0.62450927084443941</v>
      </c>
      <c r="AH340" s="23"/>
      <c r="AI340" s="18" t="str">
        <f>IF(J340&lt;700,IF(((Z340^2)^0.5)&lt;=100,"Pass","Fail"),IF(J340&lt;2700,IF(((AE340^2)^0.5)&lt;=0.15,"Pass","Fail"),IF(Z340&lt;400,"Pass","Fail")))</f>
        <v>Pass</v>
      </c>
      <c r="AJ340" s="18" t="str">
        <f>IF(AG340&lt;=5,"Pass","Fail")</f>
        <v>Pass</v>
      </c>
      <c r="AK340" s="18" t="str">
        <f>IF(AG340&lt;=10,"Pass","Fail")</f>
        <v>Pass</v>
      </c>
      <c r="AL340" s="18" t="str">
        <f>IF(AG340&lt;=7,"Pass","Fail")</f>
        <v>Pass</v>
      </c>
      <c r="AM340" s="18" t="str">
        <f t="shared" si="326"/>
        <v>No</v>
      </c>
    </row>
    <row r="341" spans="1:39" x14ac:dyDescent="0.2">
      <c r="A341" s="18">
        <v>50960</v>
      </c>
      <c r="B341" s="18">
        <v>50962</v>
      </c>
      <c r="C341" s="18"/>
      <c r="D341" s="40" t="s">
        <v>243</v>
      </c>
      <c r="E341" s="20" t="s">
        <v>244</v>
      </c>
      <c r="F341" s="21" t="s">
        <v>12</v>
      </c>
      <c r="G341" s="22">
        <v>641</v>
      </c>
      <c r="H341" s="22">
        <v>46</v>
      </c>
      <c r="I341" s="22">
        <v>5</v>
      </c>
      <c r="J341" s="22">
        <f t="shared" ref="J341:J396" si="337">G341+H341+I341</f>
        <v>692</v>
      </c>
      <c r="K341" s="48">
        <f t="shared" si="322"/>
        <v>1</v>
      </c>
      <c r="L341" s="22">
        <v>39.520000000000003</v>
      </c>
      <c r="M341" s="22">
        <v>100.86</v>
      </c>
      <c r="N341" s="22">
        <v>52.26</v>
      </c>
      <c r="O341" s="22">
        <v>1.9</v>
      </c>
      <c r="P341" s="22">
        <v>438.39</v>
      </c>
      <c r="Q341" s="22">
        <v>47.05</v>
      </c>
      <c r="R341" s="22">
        <v>7.6840000000000002</v>
      </c>
      <c r="S341" s="22">
        <v>8.0000000000000002E-3</v>
      </c>
      <c r="T341" s="22">
        <v>0.93599999999999994</v>
      </c>
      <c r="U341" s="22">
        <f t="shared" ref="U341:U396" si="338">L341+M341+N341+O341+P341+Q341+R341+S341+T341</f>
        <v>688.60799999999995</v>
      </c>
      <c r="V341" s="23"/>
      <c r="W341" s="22">
        <f t="shared" ref="W341:W396" si="339">(L341+M341+N341+O341+P341)-G341</f>
        <v>-8.07000000000005</v>
      </c>
      <c r="X341" s="22">
        <f t="shared" ref="X341:X396" si="340">Q341-H341</f>
        <v>1.0499999999999972</v>
      </c>
      <c r="Y341" s="22">
        <f t="shared" ref="Y341:Y396" si="341">(R341+S341+T341)-I341</f>
        <v>3.6280000000000001</v>
      </c>
      <c r="Z341" s="22">
        <f t="shared" ref="Z341:Z396" si="342">U341-J341</f>
        <v>-3.3920000000000528</v>
      </c>
      <c r="AA341" s="23"/>
      <c r="AB341" s="24">
        <f t="shared" si="336"/>
        <v>-1.2589703588143604E-2</v>
      </c>
      <c r="AC341" s="24">
        <f t="shared" si="336"/>
        <v>2.2826086956521677E-2</v>
      </c>
      <c r="AD341" s="24">
        <f t="shared" si="336"/>
        <v>0.72560000000000002</v>
      </c>
      <c r="AE341" s="24">
        <f t="shared" si="336"/>
        <v>-4.9017341040463189E-3</v>
      </c>
      <c r="AF341" s="23"/>
      <c r="AG341" s="25">
        <f t="shared" ref="AG341:AG396" si="343">((2*(Z341^2))/(J341+U341))^0.5</f>
        <v>0.12910279619709317</v>
      </c>
      <c r="AH341" s="23"/>
      <c r="AI341" s="18" t="str">
        <f t="shared" ref="AI341:AI396" si="344">IF(J341&lt;700,IF(((Z341^2)^0.5)&lt;=100,"Pass","Fail"),IF(J341&lt;2700,IF(((AE341^2)^0.5)&lt;=0.15,"Pass","Fail"),IF(Z341&lt;400,"Pass","Fail")))</f>
        <v>Pass</v>
      </c>
      <c r="AJ341" s="18" t="str">
        <f t="shared" ref="AJ341:AJ396" si="345">IF(AG341&lt;=5,"Pass","Fail")</f>
        <v>Pass</v>
      </c>
      <c r="AK341" s="18" t="str">
        <f t="shared" ref="AK341:AK396" si="346">IF(AG341&lt;=10,"Pass","Fail")</f>
        <v>Pass</v>
      </c>
      <c r="AL341" s="18" t="str">
        <f t="shared" ref="AL341:AL396" si="347">IF(AG341&lt;=7,"Pass","Fail")</f>
        <v>Pass</v>
      </c>
      <c r="AM341" s="18" t="str">
        <f t="shared" si="326"/>
        <v>No</v>
      </c>
    </row>
    <row r="342" spans="1:39" x14ac:dyDescent="0.2">
      <c r="A342" s="18">
        <v>50962</v>
      </c>
      <c r="B342" s="18">
        <v>50960</v>
      </c>
      <c r="C342" s="18"/>
      <c r="D342" s="40" t="s">
        <v>245</v>
      </c>
      <c r="E342" s="20" t="str">
        <f t="shared" ref="E342:E396" si="348">A342&amp;"_"&amp;B342&amp;"_"&amp;C342</f>
        <v>50962_50960_</v>
      </c>
      <c r="F342" s="21" t="s">
        <v>12</v>
      </c>
      <c r="G342" s="22">
        <v>651</v>
      </c>
      <c r="H342" s="22">
        <v>44</v>
      </c>
      <c r="I342" s="22">
        <v>13</v>
      </c>
      <c r="J342" s="22">
        <f t="shared" si="337"/>
        <v>708</v>
      </c>
      <c r="K342" s="48">
        <f t="shared" si="322"/>
        <v>1</v>
      </c>
      <c r="L342" s="22">
        <v>34.71</v>
      </c>
      <c r="M342" s="22">
        <v>60.8</v>
      </c>
      <c r="N342" s="22">
        <v>53.8</v>
      </c>
      <c r="O342" s="22">
        <v>1.17</v>
      </c>
      <c r="P342" s="22">
        <v>452.91</v>
      </c>
      <c r="Q342" s="22">
        <v>42.36</v>
      </c>
      <c r="R342" s="22">
        <v>15.132</v>
      </c>
      <c r="S342" s="22">
        <v>2.4E-2</v>
      </c>
      <c r="T342" s="22">
        <v>1.8519999999999999</v>
      </c>
      <c r="U342" s="22">
        <f t="shared" si="338"/>
        <v>662.75799999999992</v>
      </c>
      <c r="V342" s="23"/>
      <c r="W342" s="22">
        <f t="shared" si="339"/>
        <v>-47.610000000000014</v>
      </c>
      <c r="X342" s="22">
        <f t="shared" si="340"/>
        <v>-1.6400000000000006</v>
      </c>
      <c r="Y342" s="22">
        <f t="shared" si="341"/>
        <v>4.0079999999999991</v>
      </c>
      <c r="Z342" s="22">
        <f t="shared" si="342"/>
        <v>-45.242000000000075</v>
      </c>
      <c r="AA342" s="23"/>
      <c r="AB342" s="24">
        <f t="shared" si="336"/>
        <v>-7.3133640552995413E-2</v>
      </c>
      <c r="AC342" s="24">
        <f t="shared" si="336"/>
        <v>-3.7272727272727284E-2</v>
      </c>
      <c r="AD342" s="24">
        <f t="shared" si="336"/>
        <v>0.30830769230769223</v>
      </c>
      <c r="AE342" s="24">
        <f t="shared" si="336"/>
        <v>-6.390112994350293E-2</v>
      </c>
      <c r="AF342" s="23"/>
      <c r="AG342" s="25">
        <f t="shared" si="343"/>
        <v>1.7281299566894885</v>
      </c>
      <c r="AH342" s="23"/>
      <c r="AI342" s="18" t="str">
        <f t="shared" si="344"/>
        <v>Pass</v>
      </c>
      <c r="AJ342" s="18" t="str">
        <f t="shared" si="345"/>
        <v>Pass</v>
      </c>
      <c r="AK342" s="18" t="str">
        <f t="shared" si="346"/>
        <v>Pass</v>
      </c>
      <c r="AL342" s="18" t="str">
        <f t="shared" si="347"/>
        <v>Pass</v>
      </c>
      <c r="AM342" s="18" t="str">
        <f t="shared" si="326"/>
        <v>No</v>
      </c>
    </row>
    <row r="343" spans="1:39" x14ac:dyDescent="0.2">
      <c r="A343" s="18">
        <v>140006</v>
      </c>
      <c r="B343" s="18">
        <v>111378</v>
      </c>
      <c r="C343" s="18"/>
      <c r="D343" s="40" t="s">
        <v>246</v>
      </c>
      <c r="E343" s="20" t="str">
        <f t="shared" si="348"/>
        <v>140006_111378_</v>
      </c>
      <c r="F343" s="21" t="s">
        <v>12</v>
      </c>
      <c r="G343" s="22">
        <v>25</v>
      </c>
      <c r="H343" s="22">
        <v>2</v>
      </c>
      <c r="I343" s="22">
        <v>8</v>
      </c>
      <c r="J343" s="22">
        <f t="shared" si="337"/>
        <v>35</v>
      </c>
      <c r="K343" s="48">
        <f t="shared" si="322"/>
        <v>1</v>
      </c>
      <c r="L343" s="22">
        <v>0</v>
      </c>
      <c r="M343" s="22">
        <v>0</v>
      </c>
      <c r="N343" s="22">
        <v>0</v>
      </c>
      <c r="O343" s="22">
        <v>0</v>
      </c>
      <c r="P343" s="22">
        <v>0</v>
      </c>
      <c r="Q343" s="22">
        <v>0</v>
      </c>
      <c r="R343" s="22">
        <v>7.6760000000000002</v>
      </c>
      <c r="S343" s="22">
        <v>7.1999999999999995E-2</v>
      </c>
      <c r="T343" s="22">
        <v>0.92799999999999994</v>
      </c>
      <c r="U343" s="22">
        <f t="shared" si="338"/>
        <v>8.6760000000000002</v>
      </c>
      <c r="V343" s="23"/>
      <c r="W343" s="22">
        <f t="shared" si="339"/>
        <v>-25</v>
      </c>
      <c r="X343" s="22">
        <f t="shared" si="340"/>
        <v>-2</v>
      </c>
      <c r="Y343" s="22">
        <f t="shared" si="341"/>
        <v>0.67600000000000016</v>
      </c>
      <c r="Z343" s="22">
        <f t="shared" si="342"/>
        <v>-26.323999999999998</v>
      </c>
      <c r="AA343" s="23"/>
      <c r="AB343" s="24">
        <f t="shared" si="336"/>
        <v>-1</v>
      </c>
      <c r="AC343" s="24">
        <f t="shared" si="336"/>
        <v>-1</v>
      </c>
      <c r="AD343" s="24">
        <f t="shared" si="336"/>
        <v>8.450000000000002E-2</v>
      </c>
      <c r="AE343" s="24">
        <f t="shared" si="336"/>
        <v>-0.75211428571428562</v>
      </c>
      <c r="AF343" s="23"/>
      <c r="AG343" s="25">
        <f t="shared" si="343"/>
        <v>5.633073932964404</v>
      </c>
      <c r="AH343" s="23"/>
      <c r="AI343" s="18" t="str">
        <f t="shared" si="344"/>
        <v>Pass</v>
      </c>
      <c r="AJ343" s="18" t="str">
        <f t="shared" si="345"/>
        <v>Fail</v>
      </c>
      <c r="AK343" s="18" t="str">
        <f t="shared" si="346"/>
        <v>Pass</v>
      </c>
      <c r="AL343" s="18" t="str">
        <f t="shared" si="347"/>
        <v>Pass</v>
      </c>
      <c r="AM343" s="18" t="str">
        <f t="shared" si="326"/>
        <v>No</v>
      </c>
    </row>
    <row r="344" spans="1:39" x14ac:dyDescent="0.2">
      <c r="A344" s="18">
        <v>111378</v>
      </c>
      <c r="B344" s="18">
        <v>140006</v>
      </c>
      <c r="C344" s="18"/>
      <c r="D344" s="40" t="s">
        <v>247</v>
      </c>
      <c r="E344" s="20" t="str">
        <f t="shared" si="348"/>
        <v>111378_140006_</v>
      </c>
      <c r="F344" s="21" t="s">
        <v>12</v>
      </c>
      <c r="G344" s="22">
        <v>38</v>
      </c>
      <c r="H344" s="22">
        <v>2</v>
      </c>
      <c r="I344" s="22">
        <v>9</v>
      </c>
      <c r="J344" s="22">
        <f t="shared" si="337"/>
        <v>49</v>
      </c>
      <c r="K344" s="48">
        <f t="shared" si="322"/>
        <v>1</v>
      </c>
      <c r="L344" s="22">
        <v>0</v>
      </c>
      <c r="M344" s="22">
        <v>0</v>
      </c>
      <c r="N344" s="22">
        <v>0</v>
      </c>
      <c r="O344" s="22">
        <v>0</v>
      </c>
      <c r="P344" s="22">
        <v>0</v>
      </c>
      <c r="Q344" s="22">
        <v>0</v>
      </c>
      <c r="R344" s="22">
        <v>8.168000000000001</v>
      </c>
      <c r="S344" s="22">
        <v>8.0000000000000002E-3</v>
      </c>
      <c r="T344" s="22">
        <v>1.032</v>
      </c>
      <c r="U344" s="22">
        <f t="shared" si="338"/>
        <v>9.2080000000000002</v>
      </c>
      <c r="V344" s="23"/>
      <c r="W344" s="22">
        <f t="shared" si="339"/>
        <v>-38</v>
      </c>
      <c r="X344" s="22">
        <f t="shared" si="340"/>
        <v>-2</v>
      </c>
      <c r="Y344" s="22">
        <f t="shared" si="341"/>
        <v>0.20800000000000018</v>
      </c>
      <c r="Z344" s="22">
        <f t="shared" si="342"/>
        <v>-39.792000000000002</v>
      </c>
      <c r="AA344" s="23"/>
      <c r="AB344" s="24">
        <f t="shared" si="336"/>
        <v>-1</v>
      </c>
      <c r="AC344" s="24">
        <f t="shared" si="336"/>
        <v>-1</v>
      </c>
      <c r="AD344" s="24">
        <f t="shared" si="336"/>
        <v>2.3111111111111131E-2</v>
      </c>
      <c r="AE344" s="24">
        <f t="shared" si="336"/>
        <v>-0.81208163265306121</v>
      </c>
      <c r="AF344" s="23"/>
      <c r="AG344" s="25">
        <f t="shared" si="343"/>
        <v>7.3759748472844935</v>
      </c>
      <c r="AH344" s="23"/>
      <c r="AI344" s="18" t="str">
        <f t="shared" si="344"/>
        <v>Pass</v>
      </c>
      <c r="AJ344" s="18" t="str">
        <f t="shared" si="345"/>
        <v>Fail</v>
      </c>
      <c r="AK344" s="18" t="str">
        <f t="shared" si="346"/>
        <v>Pass</v>
      </c>
      <c r="AL344" s="18" t="str">
        <f t="shared" si="347"/>
        <v>Fail</v>
      </c>
      <c r="AM344" s="18" t="str">
        <f t="shared" si="326"/>
        <v>No</v>
      </c>
    </row>
    <row r="345" spans="1:39" x14ac:dyDescent="0.2">
      <c r="A345" s="18">
        <v>52260</v>
      </c>
      <c r="B345" s="18">
        <v>50642</v>
      </c>
      <c r="C345" s="18">
        <v>50654</v>
      </c>
      <c r="D345" s="40"/>
      <c r="E345" s="20" t="str">
        <f t="shared" si="348"/>
        <v>52260_50642_50654</v>
      </c>
      <c r="F345" s="21" t="s">
        <v>12</v>
      </c>
      <c r="G345" s="22">
        <v>81</v>
      </c>
      <c r="H345" s="22">
        <v>8</v>
      </c>
      <c r="I345" s="22">
        <v>4.4000000000000004</v>
      </c>
      <c r="J345" s="22">
        <f t="shared" si="337"/>
        <v>93.4</v>
      </c>
      <c r="K345" s="48">
        <f t="shared" si="322"/>
        <v>1</v>
      </c>
      <c r="L345" s="22">
        <v>3.04</v>
      </c>
      <c r="M345" s="22">
        <v>4.79</v>
      </c>
      <c r="N345" s="22">
        <v>3.24</v>
      </c>
      <c r="O345" s="22">
        <v>0.04</v>
      </c>
      <c r="P345" s="22">
        <v>36.79</v>
      </c>
      <c r="Q345" s="22">
        <v>6.31</v>
      </c>
      <c r="R345" s="22">
        <v>0</v>
      </c>
      <c r="S345" s="22">
        <v>0</v>
      </c>
      <c r="T345" s="22">
        <v>0</v>
      </c>
      <c r="U345" s="22">
        <f t="shared" si="338"/>
        <v>54.21</v>
      </c>
      <c r="V345" s="23"/>
      <c r="W345" s="22">
        <f t="shared" si="339"/>
        <v>-33.1</v>
      </c>
      <c r="X345" s="22">
        <f t="shared" si="340"/>
        <v>-1.6900000000000004</v>
      </c>
      <c r="Y345" s="22">
        <f t="shared" si="341"/>
        <v>-4.4000000000000004</v>
      </c>
      <c r="Z345" s="22">
        <f t="shared" si="342"/>
        <v>-39.190000000000005</v>
      </c>
      <c r="AA345" s="23"/>
      <c r="AB345" s="24">
        <f t="shared" si="336"/>
        <v>-0.40864197530864199</v>
      </c>
      <c r="AC345" s="24">
        <f t="shared" si="336"/>
        <v>-0.21125000000000005</v>
      </c>
      <c r="AD345" s="24">
        <f t="shared" si="336"/>
        <v>-1</v>
      </c>
      <c r="AE345" s="24">
        <f t="shared" si="336"/>
        <v>-0.419593147751606</v>
      </c>
      <c r="AF345" s="23"/>
      <c r="AG345" s="25">
        <f t="shared" si="343"/>
        <v>4.5617593533421985</v>
      </c>
      <c r="AH345" s="23"/>
      <c r="AI345" s="18" t="str">
        <f t="shared" si="344"/>
        <v>Pass</v>
      </c>
      <c r="AJ345" s="18" t="str">
        <f t="shared" si="345"/>
        <v>Pass</v>
      </c>
      <c r="AK345" s="18" t="str">
        <f t="shared" si="346"/>
        <v>Pass</v>
      </c>
      <c r="AL345" s="18" t="str">
        <f t="shared" si="347"/>
        <v>Pass</v>
      </c>
      <c r="AM345" s="18" t="str">
        <f t="shared" si="326"/>
        <v>No</v>
      </c>
    </row>
    <row r="346" spans="1:39" x14ac:dyDescent="0.2">
      <c r="A346" s="18">
        <v>52260</v>
      </c>
      <c r="B346" s="18">
        <v>50642</v>
      </c>
      <c r="C346" s="18">
        <v>53057</v>
      </c>
      <c r="D346" s="40"/>
      <c r="E346" s="20" t="str">
        <f t="shared" si="348"/>
        <v>52260_50642_53057</v>
      </c>
      <c r="F346" s="21" t="s">
        <v>12</v>
      </c>
      <c r="G346" s="22">
        <v>34</v>
      </c>
      <c r="H346" s="22">
        <v>4</v>
      </c>
      <c r="I346" s="22">
        <v>2.8</v>
      </c>
      <c r="J346" s="22">
        <f t="shared" si="337"/>
        <v>40.799999999999997</v>
      </c>
      <c r="K346" s="48">
        <f t="shared" si="322"/>
        <v>1</v>
      </c>
      <c r="L346" s="22">
        <v>1.19</v>
      </c>
      <c r="M346" s="22">
        <v>1.34</v>
      </c>
      <c r="N346" s="22">
        <v>1.68</v>
      </c>
      <c r="O346" s="22">
        <v>0.04</v>
      </c>
      <c r="P346" s="22">
        <v>14.83</v>
      </c>
      <c r="Q346" s="22">
        <v>4.01</v>
      </c>
      <c r="R346" s="22">
        <v>0.88400000000000001</v>
      </c>
      <c r="S346" s="22">
        <v>0</v>
      </c>
      <c r="T346" s="22">
        <v>8.0000000000000002E-3</v>
      </c>
      <c r="U346" s="22">
        <f t="shared" si="338"/>
        <v>23.981999999999996</v>
      </c>
      <c r="V346" s="23"/>
      <c r="W346" s="22">
        <f t="shared" si="339"/>
        <v>-14.920000000000002</v>
      </c>
      <c r="X346" s="22">
        <f t="shared" si="340"/>
        <v>9.9999999999997868E-3</v>
      </c>
      <c r="Y346" s="22">
        <f t="shared" si="341"/>
        <v>-1.9079999999999999</v>
      </c>
      <c r="Z346" s="22">
        <f t="shared" si="342"/>
        <v>-16.818000000000001</v>
      </c>
      <c r="AA346" s="23"/>
      <c r="AB346" s="24">
        <f t="shared" si="336"/>
        <v>-0.43882352941176478</v>
      </c>
      <c r="AC346" s="24">
        <f t="shared" si="336"/>
        <v>2.4999999999999467E-3</v>
      </c>
      <c r="AD346" s="24">
        <f t="shared" si="336"/>
        <v>-0.68142857142857149</v>
      </c>
      <c r="AE346" s="24">
        <f t="shared" si="336"/>
        <v>-0.41220588235294126</v>
      </c>
      <c r="AF346" s="23"/>
      <c r="AG346" s="25">
        <f t="shared" si="343"/>
        <v>2.9550318767500734</v>
      </c>
      <c r="AH346" s="23"/>
      <c r="AI346" s="18" t="str">
        <f t="shared" si="344"/>
        <v>Pass</v>
      </c>
      <c r="AJ346" s="18" t="str">
        <f t="shared" si="345"/>
        <v>Pass</v>
      </c>
      <c r="AK346" s="18" t="str">
        <f t="shared" si="346"/>
        <v>Pass</v>
      </c>
      <c r="AL346" s="18" t="str">
        <f t="shared" si="347"/>
        <v>Pass</v>
      </c>
      <c r="AM346" s="18" t="str">
        <f t="shared" si="326"/>
        <v>No</v>
      </c>
    </row>
    <row r="347" spans="1:39" x14ac:dyDescent="0.2">
      <c r="A347" s="18">
        <v>53057</v>
      </c>
      <c r="B347" s="18">
        <v>50642</v>
      </c>
      <c r="C347" s="18">
        <v>52260</v>
      </c>
      <c r="D347" s="40"/>
      <c r="E347" s="20" t="str">
        <f t="shared" si="348"/>
        <v>53057_50642_52260</v>
      </c>
      <c r="F347" s="21" t="s">
        <v>12</v>
      </c>
      <c r="G347" s="22">
        <v>39</v>
      </c>
      <c r="H347" s="22">
        <v>4</v>
      </c>
      <c r="I347" s="22">
        <v>2.8</v>
      </c>
      <c r="J347" s="22">
        <f t="shared" si="337"/>
        <v>45.8</v>
      </c>
      <c r="K347" s="48">
        <f t="shared" si="322"/>
        <v>1</v>
      </c>
      <c r="L347" s="22">
        <v>2.68</v>
      </c>
      <c r="M347" s="22">
        <v>3.23</v>
      </c>
      <c r="N347" s="22">
        <v>1.38</v>
      </c>
      <c r="O347" s="22">
        <v>0.04</v>
      </c>
      <c r="P347" s="22">
        <v>25.79</v>
      </c>
      <c r="Q347" s="22">
        <v>0</v>
      </c>
      <c r="R347" s="22">
        <v>0.13999999999999999</v>
      </c>
      <c r="S347" s="22">
        <v>0</v>
      </c>
      <c r="T347" s="22">
        <v>0.02</v>
      </c>
      <c r="U347" s="22">
        <f t="shared" si="338"/>
        <v>33.28</v>
      </c>
      <c r="V347" s="23"/>
      <c r="W347" s="22">
        <f t="shared" si="339"/>
        <v>-5.8800000000000026</v>
      </c>
      <c r="X347" s="22">
        <f t="shared" si="340"/>
        <v>-4</v>
      </c>
      <c r="Y347" s="22">
        <f t="shared" si="341"/>
        <v>-2.6399999999999997</v>
      </c>
      <c r="Z347" s="22">
        <f t="shared" si="342"/>
        <v>-12.519999999999996</v>
      </c>
      <c r="AA347" s="23"/>
      <c r="AB347" s="24">
        <f t="shared" si="336"/>
        <v>-0.15076923076923082</v>
      </c>
      <c r="AC347" s="24">
        <f t="shared" si="336"/>
        <v>-1</v>
      </c>
      <c r="AD347" s="24">
        <f t="shared" si="336"/>
        <v>-0.94285714285714284</v>
      </c>
      <c r="AE347" s="24">
        <f t="shared" si="336"/>
        <v>-0.27336244541484711</v>
      </c>
      <c r="AF347" s="23"/>
      <c r="AG347" s="25">
        <f t="shared" si="343"/>
        <v>1.9910675591980405</v>
      </c>
      <c r="AH347" s="23"/>
      <c r="AI347" s="18" t="str">
        <f t="shared" si="344"/>
        <v>Pass</v>
      </c>
      <c r="AJ347" s="18" t="str">
        <f t="shared" si="345"/>
        <v>Pass</v>
      </c>
      <c r="AK347" s="18" t="str">
        <f t="shared" si="346"/>
        <v>Pass</v>
      </c>
      <c r="AL347" s="18" t="str">
        <f t="shared" si="347"/>
        <v>Pass</v>
      </c>
      <c r="AM347" s="18" t="str">
        <f t="shared" si="326"/>
        <v>No</v>
      </c>
    </row>
    <row r="348" spans="1:39" x14ac:dyDescent="0.2">
      <c r="A348" s="18">
        <v>53057</v>
      </c>
      <c r="B348" s="18">
        <v>50642</v>
      </c>
      <c r="C348" s="18">
        <v>50654</v>
      </c>
      <c r="D348" s="40"/>
      <c r="E348" s="20" t="str">
        <f t="shared" si="348"/>
        <v>53057_50642_50654</v>
      </c>
      <c r="F348" s="21" t="s">
        <v>12</v>
      </c>
      <c r="G348" s="22">
        <v>289</v>
      </c>
      <c r="H348" s="22">
        <v>30</v>
      </c>
      <c r="I348" s="22">
        <v>8</v>
      </c>
      <c r="J348" s="22">
        <f t="shared" si="337"/>
        <v>327</v>
      </c>
      <c r="K348" s="48">
        <f t="shared" si="322"/>
        <v>1</v>
      </c>
      <c r="L348" s="22">
        <v>21.41</v>
      </c>
      <c r="M348" s="22">
        <v>29.58</v>
      </c>
      <c r="N348" s="22">
        <v>17.010000000000002</v>
      </c>
      <c r="O348" s="22">
        <v>0.21</v>
      </c>
      <c r="P348" s="22">
        <v>228.61</v>
      </c>
      <c r="Q348" s="22">
        <v>23.68</v>
      </c>
      <c r="R348" s="22">
        <v>7.2279999999999998</v>
      </c>
      <c r="S348" s="22">
        <v>0</v>
      </c>
      <c r="T348" s="22">
        <v>0</v>
      </c>
      <c r="U348" s="22">
        <f t="shared" si="338"/>
        <v>327.72800000000001</v>
      </c>
      <c r="V348" s="23"/>
      <c r="W348" s="22">
        <f t="shared" si="339"/>
        <v>7.8199999999999932</v>
      </c>
      <c r="X348" s="22">
        <f t="shared" si="340"/>
        <v>-6.32</v>
      </c>
      <c r="Y348" s="22">
        <f t="shared" si="341"/>
        <v>-0.77200000000000024</v>
      </c>
      <c r="Z348" s="22">
        <f t="shared" si="342"/>
        <v>0.72800000000000864</v>
      </c>
      <c r="AA348" s="23"/>
      <c r="AB348" s="24">
        <f t="shared" ref="AB348:AE391" si="349">W348/G348</f>
        <v>2.7058823529411743E-2</v>
      </c>
      <c r="AC348" s="24">
        <f t="shared" si="349"/>
        <v>-0.21066666666666667</v>
      </c>
      <c r="AD348" s="24">
        <f t="shared" si="349"/>
        <v>-9.650000000000003E-2</v>
      </c>
      <c r="AE348" s="24">
        <f t="shared" si="349"/>
        <v>2.2262996941896287E-3</v>
      </c>
      <c r="AF348" s="23"/>
      <c r="AG348" s="25">
        <f t="shared" si="343"/>
        <v>4.0236103812972532E-2</v>
      </c>
      <c r="AH348" s="23"/>
      <c r="AI348" s="18" t="str">
        <f t="shared" si="344"/>
        <v>Pass</v>
      </c>
      <c r="AJ348" s="18" t="str">
        <f t="shared" si="345"/>
        <v>Pass</v>
      </c>
      <c r="AK348" s="18" t="str">
        <f t="shared" si="346"/>
        <v>Pass</v>
      </c>
      <c r="AL348" s="18" t="str">
        <f t="shared" si="347"/>
        <v>Pass</v>
      </c>
      <c r="AM348" s="18" t="str">
        <f t="shared" si="326"/>
        <v>No</v>
      </c>
    </row>
    <row r="349" spans="1:39" x14ac:dyDescent="0.2">
      <c r="A349" s="18">
        <v>50654</v>
      </c>
      <c r="B349" s="18">
        <v>50642</v>
      </c>
      <c r="C349" s="18">
        <v>53057</v>
      </c>
      <c r="D349" s="40"/>
      <c r="E349" s="20" t="str">
        <f t="shared" si="348"/>
        <v>50654_50642_53057</v>
      </c>
      <c r="F349" s="21" t="s">
        <v>12</v>
      </c>
      <c r="G349" s="22">
        <v>305</v>
      </c>
      <c r="H349" s="22">
        <v>31</v>
      </c>
      <c r="I349" s="22">
        <v>10.8</v>
      </c>
      <c r="J349" s="22">
        <f t="shared" si="337"/>
        <v>346.8</v>
      </c>
      <c r="K349" s="48">
        <f t="shared" si="322"/>
        <v>1</v>
      </c>
      <c r="L349" s="22">
        <v>15.5</v>
      </c>
      <c r="M349" s="22">
        <v>18.36</v>
      </c>
      <c r="N349" s="22">
        <v>32.5</v>
      </c>
      <c r="O349" s="22">
        <v>0.35</v>
      </c>
      <c r="P349" s="22">
        <v>215.7</v>
      </c>
      <c r="Q349" s="22">
        <v>28.91</v>
      </c>
      <c r="R349" s="22">
        <v>6.6760000000000002</v>
      </c>
      <c r="S349" s="22">
        <v>0</v>
      </c>
      <c r="T349" s="22">
        <v>8.7999999999999995E-2</v>
      </c>
      <c r="U349" s="22">
        <f t="shared" si="338"/>
        <v>318.084</v>
      </c>
      <c r="V349" s="23"/>
      <c r="W349" s="22">
        <f t="shared" si="339"/>
        <v>-22.590000000000032</v>
      </c>
      <c r="X349" s="22">
        <f t="shared" si="340"/>
        <v>-2.09</v>
      </c>
      <c r="Y349" s="22">
        <f t="shared" si="341"/>
        <v>-4.0360000000000005</v>
      </c>
      <c r="Z349" s="22">
        <f t="shared" si="342"/>
        <v>-28.716000000000008</v>
      </c>
      <c r="AA349" s="23"/>
      <c r="AB349" s="24">
        <f t="shared" si="349"/>
        <v>-7.4065573770491902E-2</v>
      </c>
      <c r="AC349" s="24">
        <f t="shared" si="349"/>
        <v>-6.7419354838709672E-2</v>
      </c>
      <c r="AD349" s="24">
        <f t="shared" si="349"/>
        <v>-0.3737037037037037</v>
      </c>
      <c r="AE349" s="24">
        <f t="shared" si="349"/>
        <v>-8.2802768166089988E-2</v>
      </c>
      <c r="AF349" s="23"/>
      <c r="AG349" s="25">
        <f t="shared" si="343"/>
        <v>1.5749472101003414</v>
      </c>
      <c r="AH349" s="23"/>
      <c r="AI349" s="18" t="str">
        <f t="shared" si="344"/>
        <v>Pass</v>
      </c>
      <c r="AJ349" s="18" t="str">
        <f t="shared" si="345"/>
        <v>Pass</v>
      </c>
      <c r="AK349" s="18" t="str">
        <f t="shared" si="346"/>
        <v>Pass</v>
      </c>
      <c r="AL349" s="18" t="str">
        <f t="shared" si="347"/>
        <v>Pass</v>
      </c>
      <c r="AM349" s="18" t="str">
        <f t="shared" si="326"/>
        <v>No</v>
      </c>
    </row>
    <row r="350" spans="1:39" x14ac:dyDescent="0.2">
      <c r="A350" s="18">
        <v>50654</v>
      </c>
      <c r="B350" s="18">
        <v>50642</v>
      </c>
      <c r="C350" s="18">
        <v>52260</v>
      </c>
      <c r="D350" s="40"/>
      <c r="E350" s="20" t="str">
        <f t="shared" si="348"/>
        <v>50654_50642_52260</v>
      </c>
      <c r="F350" s="21" t="s">
        <v>12</v>
      </c>
      <c r="G350" s="22">
        <v>62</v>
      </c>
      <c r="H350" s="22">
        <v>6</v>
      </c>
      <c r="I350" s="22">
        <v>3.2</v>
      </c>
      <c r="J350" s="22">
        <f t="shared" si="337"/>
        <v>71.2</v>
      </c>
      <c r="K350" s="48">
        <f t="shared" si="322"/>
        <v>1</v>
      </c>
      <c r="L350" s="22">
        <v>2.85</v>
      </c>
      <c r="M350" s="22">
        <v>5</v>
      </c>
      <c r="N350" s="22">
        <v>5.12</v>
      </c>
      <c r="O350" s="22">
        <v>0.05</v>
      </c>
      <c r="P350" s="22">
        <v>37.479999999999997</v>
      </c>
      <c r="Q350" s="22">
        <v>5.61</v>
      </c>
      <c r="R350" s="22">
        <v>2.2399999999999998</v>
      </c>
      <c r="S350" s="22">
        <v>0</v>
      </c>
      <c r="T350" s="22">
        <v>0.20400000000000001</v>
      </c>
      <c r="U350" s="22">
        <f t="shared" si="338"/>
        <v>58.554000000000002</v>
      </c>
      <c r="V350" s="23"/>
      <c r="W350" s="22">
        <f t="shared" si="339"/>
        <v>-11.5</v>
      </c>
      <c r="X350" s="22">
        <f t="shared" si="340"/>
        <v>-0.38999999999999968</v>
      </c>
      <c r="Y350" s="22">
        <f t="shared" si="341"/>
        <v>-0.75600000000000023</v>
      </c>
      <c r="Z350" s="22">
        <f t="shared" si="342"/>
        <v>-12.646000000000001</v>
      </c>
      <c r="AA350" s="23"/>
      <c r="AB350" s="24">
        <f t="shared" si="349"/>
        <v>-0.18548387096774194</v>
      </c>
      <c r="AC350" s="24">
        <f t="shared" si="349"/>
        <v>-6.4999999999999947E-2</v>
      </c>
      <c r="AD350" s="24">
        <f t="shared" si="349"/>
        <v>-0.23625000000000007</v>
      </c>
      <c r="AE350" s="24">
        <f t="shared" si="349"/>
        <v>-0.17761235955056179</v>
      </c>
      <c r="AF350" s="23"/>
      <c r="AG350" s="25">
        <f t="shared" si="343"/>
        <v>1.5700294464308977</v>
      </c>
      <c r="AH350" s="23"/>
      <c r="AI350" s="18" t="str">
        <f t="shared" si="344"/>
        <v>Pass</v>
      </c>
      <c r="AJ350" s="18" t="str">
        <f t="shared" si="345"/>
        <v>Pass</v>
      </c>
      <c r="AK350" s="18" t="str">
        <f t="shared" si="346"/>
        <v>Pass</v>
      </c>
      <c r="AL350" s="18" t="str">
        <f t="shared" si="347"/>
        <v>Pass</v>
      </c>
      <c r="AM350" s="18" t="str">
        <f t="shared" si="326"/>
        <v>No</v>
      </c>
    </row>
    <row r="351" spans="1:39" x14ac:dyDescent="0.2">
      <c r="A351" s="18">
        <v>50643</v>
      </c>
      <c r="B351" s="18">
        <v>50632</v>
      </c>
      <c r="C351" s="18">
        <v>50664</v>
      </c>
      <c r="D351" s="40"/>
      <c r="E351" s="20" t="str">
        <f t="shared" si="348"/>
        <v>50643_50632_50664</v>
      </c>
      <c r="F351" s="21" t="s">
        <v>12</v>
      </c>
      <c r="G351" s="22">
        <v>59</v>
      </c>
      <c r="H351" s="22">
        <v>6</v>
      </c>
      <c r="I351" s="22">
        <v>1.2</v>
      </c>
      <c r="J351" s="22">
        <f t="shared" si="337"/>
        <v>66.2</v>
      </c>
      <c r="K351" s="48">
        <f t="shared" si="322"/>
        <v>1</v>
      </c>
      <c r="L351" s="22">
        <v>3</v>
      </c>
      <c r="M351" s="22">
        <v>2.5</v>
      </c>
      <c r="N351" s="22">
        <v>2.76</v>
      </c>
      <c r="O351" s="22">
        <v>0</v>
      </c>
      <c r="P351" s="22">
        <v>26.92</v>
      </c>
      <c r="Q351" s="22">
        <v>0</v>
      </c>
      <c r="R351" s="22">
        <v>0</v>
      </c>
      <c r="S351" s="22">
        <v>0</v>
      </c>
      <c r="T351" s="22">
        <v>0</v>
      </c>
      <c r="U351" s="22">
        <f t="shared" si="338"/>
        <v>35.18</v>
      </c>
      <c r="V351" s="23"/>
      <c r="W351" s="22">
        <f t="shared" si="339"/>
        <v>-23.82</v>
      </c>
      <c r="X351" s="22">
        <f t="shared" si="340"/>
        <v>-6</v>
      </c>
      <c r="Y351" s="22">
        <f t="shared" si="341"/>
        <v>-1.2</v>
      </c>
      <c r="Z351" s="22">
        <f t="shared" si="342"/>
        <v>-31.020000000000003</v>
      </c>
      <c r="AA351" s="23"/>
      <c r="AB351" s="24">
        <f t="shared" si="349"/>
        <v>-0.40372881355932205</v>
      </c>
      <c r="AC351" s="24">
        <f t="shared" si="349"/>
        <v>-1</v>
      </c>
      <c r="AD351" s="24">
        <f t="shared" si="349"/>
        <v>-1</v>
      </c>
      <c r="AE351" s="24">
        <f t="shared" si="349"/>
        <v>-0.46858006042296074</v>
      </c>
      <c r="AF351" s="23"/>
      <c r="AG351" s="25">
        <f t="shared" si="343"/>
        <v>4.356930656156095</v>
      </c>
      <c r="AH351" s="23"/>
      <c r="AI351" s="18" t="str">
        <f t="shared" si="344"/>
        <v>Pass</v>
      </c>
      <c r="AJ351" s="18" t="str">
        <f t="shared" si="345"/>
        <v>Pass</v>
      </c>
      <c r="AK351" s="18" t="str">
        <f t="shared" si="346"/>
        <v>Pass</v>
      </c>
      <c r="AL351" s="18" t="str">
        <f t="shared" si="347"/>
        <v>Pass</v>
      </c>
      <c r="AM351" s="18" t="str">
        <f t="shared" si="326"/>
        <v>No</v>
      </c>
    </row>
    <row r="352" spans="1:39" x14ac:dyDescent="0.2">
      <c r="A352" s="18">
        <v>50643</v>
      </c>
      <c r="B352" s="18">
        <v>50632</v>
      </c>
      <c r="C352" s="18">
        <v>50550</v>
      </c>
      <c r="D352" s="40"/>
      <c r="E352" s="20" t="str">
        <f t="shared" si="348"/>
        <v>50643_50632_50550</v>
      </c>
      <c r="F352" s="21" t="s">
        <v>12</v>
      </c>
      <c r="G352" s="22">
        <v>130</v>
      </c>
      <c r="H352" s="22">
        <v>13</v>
      </c>
      <c r="I352" s="22">
        <v>4.8</v>
      </c>
      <c r="J352" s="22">
        <f t="shared" si="337"/>
        <v>147.80000000000001</v>
      </c>
      <c r="K352" s="48">
        <f t="shared" si="322"/>
        <v>1</v>
      </c>
      <c r="L352" s="22">
        <v>9.34</v>
      </c>
      <c r="M352" s="22">
        <v>15.17</v>
      </c>
      <c r="N352" s="22">
        <v>11.4</v>
      </c>
      <c r="O352" s="22">
        <v>7.0000000000000007E-2</v>
      </c>
      <c r="P352" s="22">
        <v>99.42</v>
      </c>
      <c r="Q352" s="22">
        <v>15.84</v>
      </c>
      <c r="R352" s="22">
        <v>4.8840000000000003</v>
      </c>
      <c r="S352" s="22">
        <v>0</v>
      </c>
      <c r="T352" s="22">
        <v>1.2E-2</v>
      </c>
      <c r="U352" s="22">
        <f t="shared" si="338"/>
        <v>156.13600000000002</v>
      </c>
      <c r="V352" s="23"/>
      <c r="W352" s="22">
        <f t="shared" si="339"/>
        <v>5.4000000000000057</v>
      </c>
      <c r="X352" s="22">
        <f t="shared" si="340"/>
        <v>2.84</v>
      </c>
      <c r="Y352" s="22">
        <f t="shared" si="341"/>
        <v>9.6000000000000085E-2</v>
      </c>
      <c r="Z352" s="22">
        <f t="shared" si="342"/>
        <v>8.3360000000000127</v>
      </c>
      <c r="AA352" s="23"/>
      <c r="AB352" s="24">
        <f t="shared" si="349"/>
        <v>4.153846153846158E-2</v>
      </c>
      <c r="AC352" s="24">
        <f t="shared" si="349"/>
        <v>0.21846153846153846</v>
      </c>
      <c r="AD352" s="24">
        <f t="shared" si="349"/>
        <v>2.0000000000000018E-2</v>
      </c>
      <c r="AE352" s="24">
        <f t="shared" si="349"/>
        <v>5.6400541271989256E-2</v>
      </c>
      <c r="AF352" s="23"/>
      <c r="AG352" s="25">
        <f t="shared" si="343"/>
        <v>0.67621006702678521</v>
      </c>
      <c r="AH352" s="23"/>
      <c r="AI352" s="18" t="str">
        <f t="shared" si="344"/>
        <v>Pass</v>
      </c>
      <c r="AJ352" s="18" t="str">
        <f t="shared" si="345"/>
        <v>Pass</v>
      </c>
      <c r="AK352" s="18" t="str">
        <f t="shared" si="346"/>
        <v>Pass</v>
      </c>
      <c r="AL352" s="18" t="str">
        <f t="shared" si="347"/>
        <v>Pass</v>
      </c>
      <c r="AM352" s="18" t="str">
        <f t="shared" si="326"/>
        <v>No</v>
      </c>
    </row>
    <row r="353" spans="1:39" x14ac:dyDescent="0.2">
      <c r="A353" s="18">
        <v>50643</v>
      </c>
      <c r="B353" s="18">
        <v>50632</v>
      </c>
      <c r="C353" s="18">
        <v>50634</v>
      </c>
      <c r="D353" s="40"/>
      <c r="E353" s="20" t="str">
        <f t="shared" si="348"/>
        <v>50643_50632_50634</v>
      </c>
      <c r="F353" s="21" t="s">
        <v>12</v>
      </c>
      <c r="G353" s="22">
        <v>140</v>
      </c>
      <c r="H353" s="22">
        <v>14</v>
      </c>
      <c r="I353" s="22">
        <v>8.8000000000000007</v>
      </c>
      <c r="J353" s="22">
        <f t="shared" si="337"/>
        <v>162.80000000000001</v>
      </c>
      <c r="K353" s="48">
        <f t="shared" si="322"/>
        <v>1</v>
      </c>
      <c r="L353" s="22">
        <v>6.86</v>
      </c>
      <c r="M353" s="22">
        <v>18.600000000000001</v>
      </c>
      <c r="N353" s="22">
        <v>21.21</v>
      </c>
      <c r="O353" s="22">
        <v>0.25</v>
      </c>
      <c r="P353" s="22">
        <v>106.43</v>
      </c>
      <c r="Q353" s="22">
        <v>14.26</v>
      </c>
      <c r="R353" s="22">
        <v>8.66</v>
      </c>
      <c r="S353" s="22">
        <v>8.0000000000000002E-3</v>
      </c>
      <c r="T353" s="22">
        <v>1.0920000000000001</v>
      </c>
      <c r="U353" s="22">
        <f t="shared" si="338"/>
        <v>177.37000000000003</v>
      </c>
      <c r="V353" s="23"/>
      <c r="W353" s="22">
        <f t="shared" si="339"/>
        <v>13.350000000000023</v>
      </c>
      <c r="X353" s="22">
        <f t="shared" si="340"/>
        <v>0.25999999999999979</v>
      </c>
      <c r="Y353" s="22">
        <f t="shared" si="341"/>
        <v>0.95999999999999908</v>
      </c>
      <c r="Z353" s="22">
        <f t="shared" si="342"/>
        <v>14.570000000000022</v>
      </c>
      <c r="AA353" s="23"/>
      <c r="AB353" s="24">
        <f t="shared" si="349"/>
        <v>9.5357142857143015E-2</v>
      </c>
      <c r="AC353" s="24">
        <f t="shared" si="349"/>
        <v>1.8571428571428555E-2</v>
      </c>
      <c r="AD353" s="24">
        <f t="shared" si="349"/>
        <v>0.10909090909090897</v>
      </c>
      <c r="AE353" s="24">
        <f t="shared" si="349"/>
        <v>8.9496314496314622E-2</v>
      </c>
      <c r="AF353" s="23"/>
      <c r="AG353" s="25">
        <f t="shared" si="343"/>
        <v>1.1171887264724245</v>
      </c>
      <c r="AH353" s="23"/>
      <c r="AI353" s="18" t="str">
        <f t="shared" si="344"/>
        <v>Pass</v>
      </c>
      <c r="AJ353" s="18" t="str">
        <f t="shared" si="345"/>
        <v>Pass</v>
      </c>
      <c r="AK353" s="18" t="str">
        <f t="shared" si="346"/>
        <v>Pass</v>
      </c>
      <c r="AL353" s="18" t="str">
        <f t="shared" si="347"/>
        <v>Pass</v>
      </c>
      <c r="AM353" s="18" t="str">
        <f t="shared" si="326"/>
        <v>No</v>
      </c>
    </row>
    <row r="354" spans="1:39" x14ac:dyDescent="0.2">
      <c r="A354" s="18">
        <v>50634</v>
      </c>
      <c r="B354" s="18">
        <v>50632</v>
      </c>
      <c r="C354" s="18">
        <v>50643</v>
      </c>
      <c r="D354" s="40"/>
      <c r="E354" s="20" t="str">
        <f t="shared" si="348"/>
        <v>50634_50632_50643</v>
      </c>
      <c r="F354" s="21" t="s">
        <v>12</v>
      </c>
      <c r="G354" s="22">
        <v>145</v>
      </c>
      <c r="H354" s="22">
        <v>15</v>
      </c>
      <c r="I354" s="22">
        <v>12.8</v>
      </c>
      <c r="J354" s="22">
        <f t="shared" si="337"/>
        <v>172.8</v>
      </c>
      <c r="K354" s="48">
        <f t="shared" si="322"/>
        <v>1</v>
      </c>
      <c r="L354" s="22">
        <v>5.47</v>
      </c>
      <c r="M354" s="22">
        <v>23.03</v>
      </c>
      <c r="N354" s="22">
        <v>30.13</v>
      </c>
      <c r="O354" s="22">
        <v>0.36</v>
      </c>
      <c r="P354" s="22">
        <v>95.99</v>
      </c>
      <c r="Q354" s="22">
        <v>14.71</v>
      </c>
      <c r="R354" s="22">
        <v>11.74</v>
      </c>
      <c r="S354" s="22">
        <v>4.0000000000000001E-3</v>
      </c>
      <c r="T354" s="22">
        <v>1.1880000000000002</v>
      </c>
      <c r="U354" s="22">
        <f t="shared" si="338"/>
        <v>182.62199999999999</v>
      </c>
      <c r="V354" s="23"/>
      <c r="W354" s="22">
        <f t="shared" si="339"/>
        <v>9.9799999999999898</v>
      </c>
      <c r="X354" s="22">
        <f t="shared" si="340"/>
        <v>-0.28999999999999915</v>
      </c>
      <c r="Y354" s="22">
        <f t="shared" si="341"/>
        <v>0.13199999999999967</v>
      </c>
      <c r="Z354" s="22">
        <f t="shared" si="342"/>
        <v>9.8219999999999743</v>
      </c>
      <c r="AA354" s="23"/>
      <c r="AB354" s="24">
        <f t="shared" si="349"/>
        <v>6.8827586206896482E-2</v>
      </c>
      <c r="AC354" s="24">
        <f t="shared" si="349"/>
        <v>-1.9333333333333275E-2</v>
      </c>
      <c r="AD354" s="24">
        <f t="shared" si="349"/>
        <v>1.0312499999999974E-2</v>
      </c>
      <c r="AE354" s="24">
        <f t="shared" si="349"/>
        <v>5.6840277777777629E-2</v>
      </c>
      <c r="AF354" s="23"/>
      <c r="AG354" s="25">
        <f t="shared" si="343"/>
        <v>0.73678839106670202</v>
      </c>
      <c r="AH354" s="23"/>
      <c r="AI354" s="18" t="str">
        <f t="shared" si="344"/>
        <v>Pass</v>
      </c>
      <c r="AJ354" s="18" t="str">
        <f t="shared" si="345"/>
        <v>Pass</v>
      </c>
      <c r="AK354" s="18" t="str">
        <f t="shared" si="346"/>
        <v>Pass</v>
      </c>
      <c r="AL354" s="18" t="str">
        <f t="shared" si="347"/>
        <v>Pass</v>
      </c>
      <c r="AM354" s="18" t="str">
        <f t="shared" si="326"/>
        <v>No</v>
      </c>
    </row>
    <row r="355" spans="1:39" x14ac:dyDescent="0.2">
      <c r="A355" s="18">
        <v>50634</v>
      </c>
      <c r="B355" s="18">
        <v>50632</v>
      </c>
      <c r="C355" s="18">
        <v>50664</v>
      </c>
      <c r="D355" s="40"/>
      <c r="E355" s="20" t="str">
        <f t="shared" si="348"/>
        <v>50634_50632_50664</v>
      </c>
      <c r="F355" s="21" t="s">
        <v>12</v>
      </c>
      <c r="G355" s="22">
        <v>161</v>
      </c>
      <c r="H355" s="22">
        <v>16</v>
      </c>
      <c r="I355" s="22">
        <v>2.8</v>
      </c>
      <c r="J355" s="22">
        <f t="shared" si="337"/>
        <v>179.8</v>
      </c>
      <c r="K355" s="48">
        <f t="shared" si="322"/>
        <v>1</v>
      </c>
      <c r="L355" s="22">
        <v>10.86</v>
      </c>
      <c r="M355" s="22">
        <v>23.06</v>
      </c>
      <c r="N355" s="22">
        <v>13.42</v>
      </c>
      <c r="O355" s="22">
        <v>0.84</v>
      </c>
      <c r="P355" s="22">
        <v>122.07</v>
      </c>
      <c r="Q355" s="22">
        <v>16.54</v>
      </c>
      <c r="R355" s="22">
        <v>0</v>
      </c>
      <c r="S355" s="22">
        <v>0</v>
      </c>
      <c r="T355" s="22">
        <v>0</v>
      </c>
      <c r="U355" s="22">
        <f t="shared" si="338"/>
        <v>186.79</v>
      </c>
      <c r="V355" s="23"/>
      <c r="W355" s="22">
        <f t="shared" si="339"/>
        <v>9.25</v>
      </c>
      <c r="X355" s="22">
        <f t="shared" si="340"/>
        <v>0.53999999999999915</v>
      </c>
      <c r="Y355" s="22">
        <f t="shared" si="341"/>
        <v>-2.8</v>
      </c>
      <c r="Z355" s="22">
        <f t="shared" si="342"/>
        <v>6.9899999999999807</v>
      </c>
      <c r="AA355" s="23"/>
      <c r="AB355" s="24">
        <f t="shared" si="349"/>
        <v>5.745341614906832E-2</v>
      </c>
      <c r="AC355" s="24">
        <f t="shared" si="349"/>
        <v>3.3749999999999947E-2</v>
      </c>
      <c r="AD355" s="24">
        <f t="shared" si="349"/>
        <v>-1</v>
      </c>
      <c r="AE355" s="24">
        <f t="shared" si="349"/>
        <v>3.8876529477196775E-2</v>
      </c>
      <c r="AF355" s="23"/>
      <c r="AG355" s="25">
        <f t="shared" si="343"/>
        <v>0.51629969277519172</v>
      </c>
      <c r="AH355" s="23"/>
      <c r="AI355" s="18" t="str">
        <f t="shared" si="344"/>
        <v>Pass</v>
      </c>
      <c r="AJ355" s="18" t="str">
        <f t="shared" si="345"/>
        <v>Pass</v>
      </c>
      <c r="AK355" s="18" t="str">
        <f t="shared" si="346"/>
        <v>Pass</v>
      </c>
      <c r="AL355" s="18" t="str">
        <f t="shared" si="347"/>
        <v>Pass</v>
      </c>
      <c r="AM355" s="18" t="str">
        <f t="shared" si="326"/>
        <v>No</v>
      </c>
    </row>
    <row r="356" spans="1:39" x14ac:dyDescent="0.2">
      <c r="A356" s="18">
        <v>50634</v>
      </c>
      <c r="B356" s="18">
        <v>50632</v>
      </c>
      <c r="C356" s="18">
        <v>50550</v>
      </c>
      <c r="D356" s="40"/>
      <c r="E356" s="20" t="str">
        <f t="shared" si="348"/>
        <v>50634_50632_50550</v>
      </c>
      <c r="F356" s="21" t="s">
        <v>12</v>
      </c>
      <c r="G356" s="22">
        <v>21</v>
      </c>
      <c r="H356" s="22">
        <v>2</v>
      </c>
      <c r="I356" s="22">
        <v>0</v>
      </c>
      <c r="J356" s="22">
        <f t="shared" si="337"/>
        <v>23</v>
      </c>
      <c r="K356" s="48">
        <f t="shared" si="322"/>
        <v>1</v>
      </c>
      <c r="L356" s="22">
        <v>2.33</v>
      </c>
      <c r="M356" s="22">
        <v>2.4900000000000002</v>
      </c>
      <c r="N356" s="22">
        <v>1.88</v>
      </c>
      <c r="O356" s="22">
        <v>0.01</v>
      </c>
      <c r="P356" s="22">
        <v>22.99</v>
      </c>
      <c r="Q356" s="22">
        <v>2</v>
      </c>
      <c r="R356" s="22">
        <v>0</v>
      </c>
      <c r="S356" s="22">
        <v>0</v>
      </c>
      <c r="T356" s="22">
        <v>0</v>
      </c>
      <c r="U356" s="22">
        <f t="shared" si="338"/>
        <v>31.7</v>
      </c>
      <c r="V356" s="23"/>
      <c r="W356" s="22">
        <f t="shared" si="339"/>
        <v>8.6999999999999993</v>
      </c>
      <c r="X356" s="22">
        <f t="shared" si="340"/>
        <v>0</v>
      </c>
      <c r="Y356" s="22">
        <f t="shared" si="341"/>
        <v>0</v>
      </c>
      <c r="Z356" s="22">
        <f t="shared" si="342"/>
        <v>8.6999999999999993</v>
      </c>
      <c r="AA356" s="23"/>
      <c r="AB356" s="24">
        <f t="shared" si="349"/>
        <v>0.41428571428571426</v>
      </c>
      <c r="AC356" s="24">
        <f t="shared" si="349"/>
        <v>0</v>
      </c>
      <c r="AD356" s="24" t="e">
        <f t="shared" si="349"/>
        <v>#DIV/0!</v>
      </c>
      <c r="AE356" s="24">
        <f t="shared" si="349"/>
        <v>0.37826086956521737</v>
      </c>
      <c r="AF356" s="23"/>
      <c r="AG356" s="25">
        <f t="shared" si="343"/>
        <v>1.6635681129862971</v>
      </c>
      <c r="AH356" s="23"/>
      <c r="AI356" s="18" t="str">
        <f t="shared" si="344"/>
        <v>Pass</v>
      </c>
      <c r="AJ356" s="18" t="str">
        <f t="shared" si="345"/>
        <v>Pass</v>
      </c>
      <c r="AK356" s="18" t="str">
        <f t="shared" si="346"/>
        <v>Pass</v>
      </c>
      <c r="AL356" s="18" t="str">
        <f t="shared" si="347"/>
        <v>Pass</v>
      </c>
      <c r="AM356" s="18" t="str">
        <f t="shared" si="326"/>
        <v>No</v>
      </c>
    </row>
    <row r="357" spans="1:39" x14ac:dyDescent="0.2">
      <c r="A357" s="18">
        <v>50550</v>
      </c>
      <c r="B357" s="18">
        <v>50632</v>
      </c>
      <c r="C357" s="18">
        <v>50634</v>
      </c>
      <c r="D357" s="40"/>
      <c r="E357" s="20" t="str">
        <f t="shared" si="348"/>
        <v>50550_50632_50634</v>
      </c>
      <c r="F357" s="21" t="s">
        <v>12</v>
      </c>
      <c r="G357" s="22">
        <v>35</v>
      </c>
      <c r="H357" s="22">
        <v>4</v>
      </c>
      <c r="I357" s="22">
        <v>0.8</v>
      </c>
      <c r="J357" s="22">
        <f t="shared" si="337"/>
        <v>39.799999999999997</v>
      </c>
      <c r="K357" s="48">
        <f t="shared" si="322"/>
        <v>1</v>
      </c>
      <c r="L357" s="22">
        <v>2.66</v>
      </c>
      <c r="M357" s="22">
        <v>1.82</v>
      </c>
      <c r="N357" s="22">
        <v>1.8</v>
      </c>
      <c r="O357" s="22">
        <v>0.12</v>
      </c>
      <c r="P357" s="22">
        <v>28.36</v>
      </c>
      <c r="Q357" s="22">
        <v>3.99</v>
      </c>
      <c r="R357" s="22">
        <v>0</v>
      </c>
      <c r="S357" s="22">
        <v>0</v>
      </c>
      <c r="T357" s="22">
        <v>0</v>
      </c>
      <c r="U357" s="22">
        <f t="shared" si="338"/>
        <v>38.75</v>
      </c>
      <c r="V357" s="23"/>
      <c r="W357" s="22">
        <f t="shared" si="339"/>
        <v>-0.24000000000000199</v>
      </c>
      <c r="X357" s="22">
        <f t="shared" si="340"/>
        <v>-9.9999999999997868E-3</v>
      </c>
      <c r="Y357" s="22">
        <f t="shared" si="341"/>
        <v>-0.8</v>
      </c>
      <c r="Z357" s="22">
        <f t="shared" si="342"/>
        <v>-1.0499999999999972</v>
      </c>
      <c r="AA357" s="23"/>
      <c r="AB357" s="24">
        <f t="shared" si="349"/>
        <v>-6.857142857142914E-3</v>
      </c>
      <c r="AC357" s="24">
        <f t="shared" si="349"/>
        <v>-2.4999999999999467E-3</v>
      </c>
      <c r="AD357" s="24">
        <f t="shared" si="349"/>
        <v>-1</v>
      </c>
      <c r="AE357" s="24">
        <f t="shared" si="349"/>
        <v>-2.6381909547738624E-2</v>
      </c>
      <c r="AF357" s="23"/>
      <c r="AG357" s="25">
        <f t="shared" si="343"/>
        <v>0.1675448959849026</v>
      </c>
      <c r="AH357" s="23"/>
      <c r="AI357" s="18" t="str">
        <f t="shared" si="344"/>
        <v>Pass</v>
      </c>
      <c r="AJ357" s="18" t="str">
        <f t="shared" si="345"/>
        <v>Pass</v>
      </c>
      <c r="AK357" s="18" t="str">
        <f t="shared" si="346"/>
        <v>Pass</v>
      </c>
      <c r="AL357" s="18" t="str">
        <f t="shared" si="347"/>
        <v>Pass</v>
      </c>
      <c r="AM357" s="18" t="str">
        <f t="shared" si="326"/>
        <v>No</v>
      </c>
    </row>
    <row r="358" spans="1:39" x14ac:dyDescent="0.2">
      <c r="A358" s="18">
        <v>50550</v>
      </c>
      <c r="B358" s="18">
        <v>50632</v>
      </c>
      <c r="C358" s="18">
        <v>50643</v>
      </c>
      <c r="D358" s="40"/>
      <c r="E358" s="20" t="str">
        <f t="shared" si="348"/>
        <v>50550_50632_50643</v>
      </c>
      <c r="F358" s="21" t="s">
        <v>12</v>
      </c>
      <c r="G358" s="22">
        <v>107</v>
      </c>
      <c r="H358" s="22">
        <v>11</v>
      </c>
      <c r="I358" s="22">
        <v>5.6</v>
      </c>
      <c r="J358" s="22">
        <f t="shared" si="337"/>
        <v>123.6</v>
      </c>
      <c r="K358" s="48">
        <f t="shared" si="322"/>
        <v>1</v>
      </c>
      <c r="L358" s="22">
        <v>6.78</v>
      </c>
      <c r="M358" s="22">
        <v>10.39</v>
      </c>
      <c r="N358" s="22">
        <v>11.07</v>
      </c>
      <c r="O358" s="22">
        <v>0.27</v>
      </c>
      <c r="P358" s="22">
        <v>82.43</v>
      </c>
      <c r="Q358" s="22">
        <v>10.81</v>
      </c>
      <c r="R358" s="22">
        <v>5.8959999999999999</v>
      </c>
      <c r="S358" s="22">
        <v>4.0000000000000001E-3</v>
      </c>
      <c r="T358" s="22">
        <v>0.26</v>
      </c>
      <c r="U358" s="22">
        <f t="shared" si="338"/>
        <v>127.91000000000003</v>
      </c>
      <c r="V358" s="23"/>
      <c r="W358" s="22">
        <f t="shared" si="339"/>
        <v>3.9400000000000119</v>
      </c>
      <c r="X358" s="22">
        <f t="shared" si="340"/>
        <v>-0.1899999999999995</v>
      </c>
      <c r="Y358" s="22">
        <f t="shared" si="341"/>
        <v>0.55999999999999961</v>
      </c>
      <c r="Z358" s="22">
        <f t="shared" si="342"/>
        <v>4.3100000000000307</v>
      </c>
      <c r="AA358" s="23"/>
      <c r="AB358" s="24">
        <f t="shared" si="349"/>
        <v>3.6822429906542165E-2</v>
      </c>
      <c r="AC358" s="24">
        <f t="shared" si="349"/>
        <v>-1.7272727272727228E-2</v>
      </c>
      <c r="AD358" s="24">
        <f t="shared" si="349"/>
        <v>9.9999999999999936E-2</v>
      </c>
      <c r="AE358" s="24">
        <f t="shared" si="349"/>
        <v>3.487055016181255E-2</v>
      </c>
      <c r="AF358" s="23"/>
      <c r="AG358" s="25">
        <f t="shared" si="343"/>
        <v>0.38433916244069766</v>
      </c>
      <c r="AH358" s="23"/>
      <c r="AI358" s="18" t="str">
        <f t="shared" si="344"/>
        <v>Pass</v>
      </c>
      <c r="AJ358" s="18" t="str">
        <f t="shared" si="345"/>
        <v>Pass</v>
      </c>
      <c r="AK358" s="18" t="str">
        <f t="shared" si="346"/>
        <v>Pass</v>
      </c>
      <c r="AL358" s="18" t="str">
        <f t="shared" si="347"/>
        <v>Pass</v>
      </c>
      <c r="AM358" s="18" t="str">
        <f t="shared" si="326"/>
        <v>No</v>
      </c>
    </row>
    <row r="359" spans="1:39" x14ac:dyDescent="0.2">
      <c r="A359" s="18">
        <v>50550</v>
      </c>
      <c r="B359" s="18">
        <v>50632</v>
      </c>
      <c r="C359" s="18">
        <v>50664</v>
      </c>
      <c r="D359" s="40"/>
      <c r="E359" s="20" t="str">
        <f t="shared" si="348"/>
        <v>50550_50632_50664</v>
      </c>
      <c r="F359" s="21" t="s">
        <v>12</v>
      </c>
      <c r="G359" s="22">
        <v>9</v>
      </c>
      <c r="H359" s="22">
        <v>1</v>
      </c>
      <c r="I359" s="22">
        <v>0</v>
      </c>
      <c r="J359" s="22">
        <f t="shared" si="337"/>
        <v>10</v>
      </c>
      <c r="K359" s="48">
        <f t="shared" si="322"/>
        <v>1</v>
      </c>
      <c r="L359" s="22">
        <v>0.78</v>
      </c>
      <c r="M359" s="22">
        <v>0.69</v>
      </c>
      <c r="N359" s="22">
        <v>0.33</v>
      </c>
      <c r="O359" s="22">
        <v>0.01</v>
      </c>
      <c r="P359" s="22">
        <v>7.68</v>
      </c>
      <c r="Q359" s="22">
        <v>0.98</v>
      </c>
      <c r="R359" s="22">
        <v>0</v>
      </c>
      <c r="S359" s="22">
        <v>0</v>
      </c>
      <c r="T359" s="22">
        <v>0</v>
      </c>
      <c r="U359" s="22">
        <f t="shared" si="338"/>
        <v>10.47</v>
      </c>
      <c r="V359" s="23"/>
      <c r="W359" s="22">
        <f t="shared" si="339"/>
        <v>0.49000000000000021</v>
      </c>
      <c r="X359" s="22">
        <f t="shared" si="340"/>
        <v>-2.0000000000000018E-2</v>
      </c>
      <c r="Y359" s="22">
        <f t="shared" si="341"/>
        <v>0</v>
      </c>
      <c r="Z359" s="22">
        <f t="shared" si="342"/>
        <v>0.47000000000000064</v>
      </c>
      <c r="AA359" s="23"/>
      <c r="AB359" s="24">
        <f t="shared" si="349"/>
        <v>5.4444444444444469E-2</v>
      </c>
      <c r="AC359" s="24">
        <f t="shared" si="349"/>
        <v>-2.0000000000000018E-2</v>
      </c>
      <c r="AD359" s="24" t="e">
        <f t="shared" si="349"/>
        <v>#DIV/0!</v>
      </c>
      <c r="AE359" s="24">
        <f t="shared" si="349"/>
        <v>4.7000000000000063E-2</v>
      </c>
      <c r="AF359" s="23"/>
      <c r="AG359" s="25">
        <f t="shared" si="343"/>
        <v>0.14691087129129093</v>
      </c>
      <c r="AH359" s="23"/>
      <c r="AI359" s="18" t="str">
        <f t="shared" si="344"/>
        <v>Pass</v>
      </c>
      <c r="AJ359" s="18" t="str">
        <f t="shared" si="345"/>
        <v>Pass</v>
      </c>
      <c r="AK359" s="18" t="str">
        <f t="shared" si="346"/>
        <v>Pass</v>
      </c>
      <c r="AL359" s="18" t="str">
        <f t="shared" si="347"/>
        <v>Pass</v>
      </c>
      <c r="AM359" s="18" t="str">
        <f t="shared" si="326"/>
        <v>No</v>
      </c>
    </row>
    <row r="360" spans="1:39" x14ac:dyDescent="0.2">
      <c r="A360" s="18">
        <v>50664</v>
      </c>
      <c r="B360" s="18">
        <v>50632</v>
      </c>
      <c r="C360" s="18">
        <v>50550</v>
      </c>
      <c r="D360" s="40"/>
      <c r="E360" s="20" t="str">
        <f t="shared" si="348"/>
        <v>50664_50632_50550</v>
      </c>
      <c r="F360" s="21" t="s">
        <v>12</v>
      </c>
      <c r="G360" s="22">
        <v>14</v>
      </c>
      <c r="H360" s="22">
        <v>1</v>
      </c>
      <c r="I360" s="22">
        <v>0</v>
      </c>
      <c r="J360" s="22">
        <f t="shared" si="337"/>
        <v>15</v>
      </c>
      <c r="K360" s="48">
        <f t="shared" si="322"/>
        <v>1</v>
      </c>
      <c r="L360" s="22">
        <v>1.17</v>
      </c>
      <c r="M360" s="22">
        <v>1.28</v>
      </c>
      <c r="N360" s="22">
        <v>0.28000000000000003</v>
      </c>
      <c r="O360" s="22">
        <v>0</v>
      </c>
      <c r="P360" s="22">
        <v>11.79</v>
      </c>
      <c r="Q360" s="22">
        <v>1.04</v>
      </c>
      <c r="R360" s="22">
        <v>0</v>
      </c>
      <c r="S360" s="22">
        <v>0</v>
      </c>
      <c r="T360" s="22">
        <v>0</v>
      </c>
      <c r="U360" s="22">
        <f t="shared" si="338"/>
        <v>15.559999999999999</v>
      </c>
      <c r="V360" s="23"/>
      <c r="W360" s="22">
        <f t="shared" si="339"/>
        <v>0.51999999999999957</v>
      </c>
      <c r="X360" s="22">
        <f t="shared" si="340"/>
        <v>4.0000000000000036E-2</v>
      </c>
      <c r="Y360" s="22">
        <f t="shared" si="341"/>
        <v>0</v>
      </c>
      <c r="Z360" s="22">
        <f t="shared" si="342"/>
        <v>0.55999999999999872</v>
      </c>
      <c r="AA360" s="23"/>
      <c r="AB360" s="24">
        <f t="shared" si="349"/>
        <v>3.7142857142857109E-2</v>
      </c>
      <c r="AC360" s="24">
        <f t="shared" si="349"/>
        <v>4.0000000000000036E-2</v>
      </c>
      <c r="AD360" s="24" t="e">
        <f t="shared" si="349"/>
        <v>#DIV/0!</v>
      </c>
      <c r="AE360" s="24">
        <f t="shared" si="349"/>
        <v>3.7333333333333246E-2</v>
      </c>
      <c r="AF360" s="23"/>
      <c r="AG360" s="25">
        <f t="shared" si="343"/>
        <v>0.14326046282706192</v>
      </c>
      <c r="AH360" s="23"/>
      <c r="AI360" s="18" t="str">
        <f t="shared" si="344"/>
        <v>Pass</v>
      </c>
      <c r="AJ360" s="18" t="str">
        <f t="shared" si="345"/>
        <v>Pass</v>
      </c>
      <c r="AK360" s="18" t="str">
        <f t="shared" si="346"/>
        <v>Pass</v>
      </c>
      <c r="AL360" s="18" t="str">
        <f t="shared" si="347"/>
        <v>Pass</v>
      </c>
      <c r="AM360" s="18" t="str">
        <f t="shared" si="326"/>
        <v>No</v>
      </c>
    </row>
    <row r="361" spans="1:39" x14ac:dyDescent="0.2">
      <c r="A361" s="18">
        <v>50664</v>
      </c>
      <c r="B361" s="18">
        <v>50632</v>
      </c>
      <c r="C361" s="18">
        <v>50634</v>
      </c>
      <c r="D361" s="40"/>
      <c r="E361" s="20" t="str">
        <f t="shared" si="348"/>
        <v>50664_50632_50634</v>
      </c>
      <c r="F361" s="21" t="s">
        <v>12</v>
      </c>
      <c r="G361" s="22">
        <v>84</v>
      </c>
      <c r="H361" s="22">
        <v>9</v>
      </c>
      <c r="I361" s="22">
        <v>1.6</v>
      </c>
      <c r="J361" s="22">
        <f t="shared" si="337"/>
        <v>94.6</v>
      </c>
      <c r="K361" s="48">
        <f t="shared" si="322"/>
        <v>1</v>
      </c>
      <c r="L361" s="22">
        <v>6.67</v>
      </c>
      <c r="M361" s="22">
        <v>7.81</v>
      </c>
      <c r="N361" s="22">
        <v>4.87</v>
      </c>
      <c r="O361" s="22">
        <v>0.34</v>
      </c>
      <c r="P361" s="22">
        <v>81.62</v>
      </c>
      <c r="Q361" s="22">
        <v>9.36</v>
      </c>
      <c r="R361" s="22">
        <v>0</v>
      </c>
      <c r="S361" s="22">
        <v>0</v>
      </c>
      <c r="T361" s="22">
        <v>0</v>
      </c>
      <c r="U361" s="22">
        <f t="shared" si="338"/>
        <v>110.67</v>
      </c>
      <c r="V361" s="23"/>
      <c r="W361" s="22">
        <f t="shared" si="339"/>
        <v>17.310000000000002</v>
      </c>
      <c r="X361" s="22">
        <f t="shared" si="340"/>
        <v>0.35999999999999943</v>
      </c>
      <c r="Y361" s="22">
        <f t="shared" si="341"/>
        <v>-1.6</v>
      </c>
      <c r="Z361" s="22">
        <f t="shared" si="342"/>
        <v>16.070000000000007</v>
      </c>
      <c r="AA361" s="23"/>
      <c r="AB361" s="24">
        <f t="shared" si="349"/>
        <v>0.2060714285714286</v>
      </c>
      <c r="AC361" s="24">
        <f t="shared" si="349"/>
        <v>3.9999999999999938E-2</v>
      </c>
      <c r="AD361" s="24">
        <f t="shared" si="349"/>
        <v>-1</v>
      </c>
      <c r="AE361" s="24">
        <f t="shared" si="349"/>
        <v>0.16987315010570833</v>
      </c>
      <c r="AF361" s="23"/>
      <c r="AG361" s="25">
        <f t="shared" si="343"/>
        <v>1.5862372103056075</v>
      </c>
      <c r="AH361" s="23"/>
      <c r="AI361" s="18" t="str">
        <f t="shared" si="344"/>
        <v>Pass</v>
      </c>
      <c r="AJ361" s="18" t="str">
        <f t="shared" si="345"/>
        <v>Pass</v>
      </c>
      <c r="AK361" s="18" t="str">
        <f t="shared" si="346"/>
        <v>Pass</v>
      </c>
      <c r="AL361" s="18" t="str">
        <f t="shared" si="347"/>
        <v>Pass</v>
      </c>
      <c r="AM361" s="18" t="str">
        <f t="shared" si="326"/>
        <v>No</v>
      </c>
    </row>
    <row r="362" spans="1:39" x14ac:dyDescent="0.2">
      <c r="A362" s="18">
        <v>50664</v>
      </c>
      <c r="B362" s="18">
        <v>50632</v>
      </c>
      <c r="C362" s="18">
        <v>50643</v>
      </c>
      <c r="D362" s="40"/>
      <c r="E362" s="20" t="str">
        <f t="shared" si="348"/>
        <v>50664_50632_50643</v>
      </c>
      <c r="F362" s="21" t="s">
        <v>12</v>
      </c>
      <c r="G362" s="22">
        <v>37</v>
      </c>
      <c r="H362" s="22">
        <v>4</v>
      </c>
      <c r="I362" s="22">
        <v>0.8</v>
      </c>
      <c r="J362" s="22">
        <f t="shared" si="337"/>
        <v>41.8</v>
      </c>
      <c r="K362" s="48">
        <f t="shared" si="322"/>
        <v>1</v>
      </c>
      <c r="L362" s="22">
        <v>1.88</v>
      </c>
      <c r="M362" s="22">
        <v>1.5</v>
      </c>
      <c r="N362" s="22">
        <v>1.63</v>
      </c>
      <c r="O362" s="22">
        <v>0.1</v>
      </c>
      <c r="P362" s="22">
        <v>19.2</v>
      </c>
      <c r="Q362" s="22">
        <v>4.07</v>
      </c>
      <c r="R362" s="22">
        <v>0</v>
      </c>
      <c r="S362" s="22">
        <v>0</v>
      </c>
      <c r="T362" s="22">
        <v>0</v>
      </c>
      <c r="U362" s="22">
        <f t="shared" si="338"/>
        <v>28.38</v>
      </c>
      <c r="V362" s="23"/>
      <c r="W362" s="22">
        <f t="shared" si="339"/>
        <v>-12.690000000000001</v>
      </c>
      <c r="X362" s="22">
        <f t="shared" si="340"/>
        <v>7.0000000000000284E-2</v>
      </c>
      <c r="Y362" s="22">
        <f t="shared" si="341"/>
        <v>-0.8</v>
      </c>
      <c r="Z362" s="22">
        <f t="shared" si="342"/>
        <v>-13.419999999999998</v>
      </c>
      <c r="AA362" s="23"/>
      <c r="AB362" s="24">
        <f t="shared" si="349"/>
        <v>-0.34297297297297302</v>
      </c>
      <c r="AC362" s="24">
        <f t="shared" si="349"/>
        <v>1.7500000000000071E-2</v>
      </c>
      <c r="AD362" s="24">
        <f t="shared" si="349"/>
        <v>-1</v>
      </c>
      <c r="AE362" s="24">
        <f t="shared" si="349"/>
        <v>-0.32105263157894737</v>
      </c>
      <c r="AF362" s="23"/>
      <c r="AG362" s="25">
        <f t="shared" si="343"/>
        <v>2.2654831257600327</v>
      </c>
      <c r="AH362" s="23"/>
      <c r="AI362" s="18" t="str">
        <f t="shared" si="344"/>
        <v>Pass</v>
      </c>
      <c r="AJ362" s="18" t="str">
        <f t="shared" si="345"/>
        <v>Pass</v>
      </c>
      <c r="AK362" s="18" t="str">
        <f t="shared" si="346"/>
        <v>Pass</v>
      </c>
      <c r="AL362" s="18" t="str">
        <f t="shared" si="347"/>
        <v>Pass</v>
      </c>
      <c r="AM362" s="18" t="str">
        <f t="shared" si="326"/>
        <v>No</v>
      </c>
    </row>
    <row r="363" spans="1:39" x14ac:dyDescent="0.2">
      <c r="A363" s="18">
        <v>50841</v>
      </c>
      <c r="B363" s="18">
        <v>50818</v>
      </c>
      <c r="C363" s="18">
        <v>52255</v>
      </c>
      <c r="D363" s="40"/>
      <c r="E363" s="20" t="str">
        <f t="shared" si="348"/>
        <v>50841_50818_52255</v>
      </c>
      <c r="F363" s="21" t="s">
        <v>12</v>
      </c>
      <c r="G363" s="22">
        <v>231</v>
      </c>
      <c r="H363" s="22">
        <v>24</v>
      </c>
      <c r="I363" s="22">
        <v>8.8000000000000007</v>
      </c>
      <c r="J363" s="22">
        <f t="shared" si="337"/>
        <v>263.8</v>
      </c>
      <c r="K363" s="48">
        <f t="shared" si="322"/>
        <v>1</v>
      </c>
      <c r="L363" s="22">
        <v>8.52</v>
      </c>
      <c r="M363" s="22">
        <v>35.82</v>
      </c>
      <c r="N363" s="22">
        <v>35.65</v>
      </c>
      <c r="O363" s="22">
        <v>1.01</v>
      </c>
      <c r="P363" s="22">
        <v>141.5</v>
      </c>
      <c r="Q363" s="22">
        <v>23.96</v>
      </c>
      <c r="R363" s="22">
        <v>7.8480000000000008</v>
      </c>
      <c r="S363" s="22">
        <v>4.0000000000000001E-3</v>
      </c>
      <c r="T363" s="22">
        <v>1.056</v>
      </c>
      <c r="U363" s="22">
        <f t="shared" si="338"/>
        <v>255.36800000000002</v>
      </c>
      <c r="V363" s="23"/>
      <c r="W363" s="22">
        <f t="shared" si="339"/>
        <v>-8.5</v>
      </c>
      <c r="X363" s="22">
        <f t="shared" si="340"/>
        <v>-3.9999999999999147E-2</v>
      </c>
      <c r="Y363" s="22">
        <f t="shared" si="341"/>
        <v>0.10800000000000054</v>
      </c>
      <c r="Z363" s="22">
        <f t="shared" si="342"/>
        <v>-8.4319999999999879</v>
      </c>
      <c r="AA363" s="23"/>
      <c r="AB363" s="24">
        <f t="shared" si="349"/>
        <v>-3.67965367965368E-2</v>
      </c>
      <c r="AC363" s="24">
        <f t="shared" si="349"/>
        <v>-1.6666666666666312E-3</v>
      </c>
      <c r="AD363" s="24">
        <f t="shared" si="349"/>
        <v>1.2272727272727333E-2</v>
      </c>
      <c r="AE363" s="24">
        <f t="shared" si="349"/>
        <v>-3.1963608794541271E-2</v>
      </c>
      <c r="AF363" s="23"/>
      <c r="AG363" s="25">
        <f t="shared" si="343"/>
        <v>0.52334928806443737</v>
      </c>
      <c r="AH363" s="23"/>
      <c r="AI363" s="18" t="str">
        <f t="shared" si="344"/>
        <v>Pass</v>
      </c>
      <c r="AJ363" s="18" t="str">
        <f t="shared" si="345"/>
        <v>Pass</v>
      </c>
      <c r="AK363" s="18" t="str">
        <f t="shared" si="346"/>
        <v>Pass</v>
      </c>
      <c r="AL363" s="18" t="str">
        <f t="shared" si="347"/>
        <v>Pass</v>
      </c>
      <c r="AM363" s="18" t="str">
        <f t="shared" si="326"/>
        <v>No</v>
      </c>
    </row>
    <row r="364" spans="1:39" x14ac:dyDescent="0.2">
      <c r="A364" s="18">
        <v>50841</v>
      </c>
      <c r="B364" s="18">
        <v>50818</v>
      </c>
      <c r="C364" s="18">
        <v>50819</v>
      </c>
      <c r="D364" s="40"/>
      <c r="E364" s="20" t="str">
        <f t="shared" si="348"/>
        <v>50841_50818_50819</v>
      </c>
      <c r="F364" s="21" t="s">
        <v>12</v>
      </c>
      <c r="G364" s="22">
        <v>163</v>
      </c>
      <c r="H364" s="22">
        <v>17</v>
      </c>
      <c r="I364" s="22">
        <v>4.8</v>
      </c>
      <c r="J364" s="22">
        <f t="shared" si="337"/>
        <v>184.8</v>
      </c>
      <c r="K364" s="48">
        <f t="shared" si="322"/>
        <v>1</v>
      </c>
      <c r="L364" s="22">
        <v>10.49</v>
      </c>
      <c r="M364" s="22">
        <v>20.67</v>
      </c>
      <c r="N364" s="22">
        <v>12</v>
      </c>
      <c r="O364" s="22">
        <v>0.16</v>
      </c>
      <c r="P364" s="22">
        <v>124.33</v>
      </c>
      <c r="Q364" s="22">
        <v>23.68</v>
      </c>
      <c r="R364" s="22">
        <v>0</v>
      </c>
      <c r="S364" s="22">
        <v>0</v>
      </c>
      <c r="T364" s="22">
        <v>0</v>
      </c>
      <c r="U364" s="22">
        <f t="shared" si="338"/>
        <v>191.33</v>
      </c>
      <c r="V364" s="23"/>
      <c r="W364" s="22">
        <f t="shared" si="339"/>
        <v>4.6500000000000057</v>
      </c>
      <c r="X364" s="22">
        <f t="shared" si="340"/>
        <v>6.68</v>
      </c>
      <c r="Y364" s="22">
        <f t="shared" si="341"/>
        <v>-4.8</v>
      </c>
      <c r="Z364" s="22">
        <f t="shared" si="342"/>
        <v>6.5300000000000011</v>
      </c>
      <c r="AA364" s="23"/>
      <c r="AB364" s="24">
        <f t="shared" si="349"/>
        <v>2.8527607361963227E-2</v>
      </c>
      <c r="AC364" s="24">
        <f t="shared" si="349"/>
        <v>0.39294117647058824</v>
      </c>
      <c r="AD364" s="24">
        <f t="shared" si="349"/>
        <v>-1</v>
      </c>
      <c r="AE364" s="24">
        <f t="shared" si="349"/>
        <v>3.5335497835497838E-2</v>
      </c>
      <c r="AF364" s="23"/>
      <c r="AG364" s="25">
        <f t="shared" si="343"/>
        <v>0.47616688827007475</v>
      </c>
      <c r="AH364" s="23"/>
      <c r="AI364" s="18" t="str">
        <f t="shared" si="344"/>
        <v>Pass</v>
      </c>
      <c r="AJ364" s="18" t="str">
        <f t="shared" si="345"/>
        <v>Pass</v>
      </c>
      <c r="AK364" s="18" t="str">
        <f t="shared" si="346"/>
        <v>Pass</v>
      </c>
      <c r="AL364" s="18" t="str">
        <f t="shared" si="347"/>
        <v>Pass</v>
      </c>
      <c r="AM364" s="18" t="str">
        <f t="shared" si="326"/>
        <v>No</v>
      </c>
    </row>
    <row r="365" spans="1:39" x14ac:dyDescent="0.2">
      <c r="A365" s="18">
        <v>50819</v>
      </c>
      <c r="B365" s="18">
        <v>50818</v>
      </c>
      <c r="C365" s="18">
        <v>50841</v>
      </c>
      <c r="D365" s="40"/>
      <c r="E365" s="20" t="str">
        <f t="shared" si="348"/>
        <v>50819_50818_50841</v>
      </c>
      <c r="F365" s="21" t="s">
        <v>12</v>
      </c>
      <c r="G365" s="22">
        <v>170</v>
      </c>
      <c r="H365" s="22">
        <v>17</v>
      </c>
      <c r="I365" s="22">
        <v>6.8</v>
      </c>
      <c r="J365" s="22">
        <f t="shared" si="337"/>
        <v>193.8</v>
      </c>
      <c r="K365" s="48">
        <f t="shared" si="322"/>
        <v>1</v>
      </c>
      <c r="L365" s="22">
        <v>8.18</v>
      </c>
      <c r="M365" s="22">
        <v>12.36</v>
      </c>
      <c r="N365" s="22">
        <v>26.87</v>
      </c>
      <c r="O365" s="22">
        <v>0.24</v>
      </c>
      <c r="P365" s="22">
        <v>132.26</v>
      </c>
      <c r="Q365" s="22">
        <v>18.75</v>
      </c>
      <c r="R365" s="22">
        <v>6.6599999999999993</v>
      </c>
      <c r="S365" s="22">
        <v>0</v>
      </c>
      <c r="T365" s="22">
        <v>0.08</v>
      </c>
      <c r="U365" s="22">
        <f t="shared" si="338"/>
        <v>205.4</v>
      </c>
      <c r="V365" s="23"/>
      <c r="W365" s="22">
        <f t="shared" si="339"/>
        <v>9.9099999999999966</v>
      </c>
      <c r="X365" s="22">
        <f t="shared" si="340"/>
        <v>1.75</v>
      </c>
      <c r="Y365" s="22">
        <f t="shared" si="341"/>
        <v>-6.0000000000000497E-2</v>
      </c>
      <c r="Z365" s="22">
        <f t="shared" si="342"/>
        <v>11.599999999999994</v>
      </c>
      <c r="AA365" s="23"/>
      <c r="AB365" s="24">
        <f t="shared" si="349"/>
        <v>5.8294117647058802E-2</v>
      </c>
      <c r="AC365" s="24">
        <f t="shared" si="349"/>
        <v>0.10294117647058823</v>
      </c>
      <c r="AD365" s="24">
        <f t="shared" si="349"/>
        <v>-8.8235294117647786E-3</v>
      </c>
      <c r="AE365" s="24">
        <f t="shared" si="349"/>
        <v>5.9855521155830718E-2</v>
      </c>
      <c r="AF365" s="23"/>
      <c r="AG365" s="25">
        <f t="shared" si="343"/>
        <v>0.82106534246257501</v>
      </c>
      <c r="AH365" s="23"/>
      <c r="AI365" s="18" t="str">
        <f t="shared" si="344"/>
        <v>Pass</v>
      </c>
      <c r="AJ365" s="18" t="str">
        <f t="shared" si="345"/>
        <v>Pass</v>
      </c>
      <c r="AK365" s="18" t="str">
        <f t="shared" si="346"/>
        <v>Pass</v>
      </c>
      <c r="AL365" s="18" t="str">
        <f t="shared" si="347"/>
        <v>Pass</v>
      </c>
      <c r="AM365" s="18" t="str">
        <f t="shared" si="326"/>
        <v>No</v>
      </c>
    </row>
    <row r="366" spans="1:39" x14ac:dyDescent="0.2">
      <c r="A366" s="18">
        <v>50819</v>
      </c>
      <c r="B366" s="18">
        <v>50818</v>
      </c>
      <c r="C366" s="18">
        <v>52255</v>
      </c>
      <c r="D366" s="40"/>
      <c r="E366" s="20" t="str">
        <f t="shared" si="348"/>
        <v>50819_50818_52255</v>
      </c>
      <c r="F366" s="21" t="s">
        <v>12</v>
      </c>
      <c r="G366" s="22">
        <v>18</v>
      </c>
      <c r="H366" s="22">
        <v>2</v>
      </c>
      <c r="I366" s="22">
        <v>2.8</v>
      </c>
      <c r="J366" s="22">
        <f t="shared" si="337"/>
        <v>22.8</v>
      </c>
      <c r="K366" s="48">
        <f t="shared" si="322"/>
        <v>1</v>
      </c>
      <c r="L366" s="22">
        <v>1.79</v>
      </c>
      <c r="M366" s="22">
        <v>1.29</v>
      </c>
      <c r="N366" s="22">
        <v>1.38</v>
      </c>
      <c r="O366" s="22">
        <v>0.05</v>
      </c>
      <c r="P366" s="22">
        <v>19.87</v>
      </c>
      <c r="Q366" s="22">
        <v>1.99</v>
      </c>
      <c r="R366" s="22">
        <v>2.8</v>
      </c>
      <c r="S366" s="22">
        <v>0</v>
      </c>
      <c r="T366" s="22">
        <v>0</v>
      </c>
      <c r="U366" s="22">
        <f t="shared" si="338"/>
        <v>29.17</v>
      </c>
      <c r="V366" s="23"/>
      <c r="W366" s="22">
        <f t="shared" si="339"/>
        <v>6.3800000000000026</v>
      </c>
      <c r="X366" s="22">
        <f t="shared" si="340"/>
        <v>-1.0000000000000009E-2</v>
      </c>
      <c r="Y366" s="22">
        <f t="shared" si="341"/>
        <v>0</v>
      </c>
      <c r="Z366" s="22">
        <f t="shared" si="342"/>
        <v>6.370000000000001</v>
      </c>
      <c r="AA366" s="23"/>
      <c r="AB366" s="24">
        <f t="shared" si="349"/>
        <v>0.35444444444444456</v>
      </c>
      <c r="AC366" s="24">
        <f t="shared" si="349"/>
        <v>-5.0000000000000044E-3</v>
      </c>
      <c r="AD366" s="24">
        <f t="shared" si="349"/>
        <v>0</v>
      </c>
      <c r="AE366" s="24">
        <f t="shared" si="349"/>
        <v>0.27938596491228074</v>
      </c>
      <c r="AF366" s="23"/>
      <c r="AG366" s="25">
        <f t="shared" si="343"/>
        <v>1.2496203002300219</v>
      </c>
      <c r="AH366" s="23"/>
      <c r="AI366" s="18" t="str">
        <f t="shared" si="344"/>
        <v>Pass</v>
      </c>
      <c r="AJ366" s="18" t="str">
        <f t="shared" si="345"/>
        <v>Pass</v>
      </c>
      <c r="AK366" s="18" t="str">
        <f t="shared" si="346"/>
        <v>Pass</v>
      </c>
      <c r="AL366" s="18" t="str">
        <f t="shared" si="347"/>
        <v>Pass</v>
      </c>
      <c r="AM366" s="18" t="str">
        <f t="shared" si="326"/>
        <v>No</v>
      </c>
    </row>
    <row r="367" spans="1:39" x14ac:dyDescent="0.2">
      <c r="A367" s="18">
        <v>52255</v>
      </c>
      <c r="B367" s="18">
        <v>50818</v>
      </c>
      <c r="C367" s="18">
        <v>50819</v>
      </c>
      <c r="D367" s="40"/>
      <c r="E367" s="20" t="str">
        <f t="shared" si="348"/>
        <v>52255_50818_50819</v>
      </c>
      <c r="F367" s="21" t="s">
        <v>12</v>
      </c>
      <c r="G367" s="22">
        <v>18</v>
      </c>
      <c r="H367" s="22">
        <v>2</v>
      </c>
      <c r="I367" s="22">
        <v>2</v>
      </c>
      <c r="J367" s="22">
        <f t="shared" si="337"/>
        <v>22</v>
      </c>
      <c r="K367" s="48">
        <f t="shared" si="322"/>
        <v>1</v>
      </c>
      <c r="L367" s="22">
        <v>1.63</v>
      </c>
      <c r="M367" s="22">
        <v>1.26</v>
      </c>
      <c r="N367" s="22">
        <v>1.49</v>
      </c>
      <c r="O367" s="22">
        <v>0.01</v>
      </c>
      <c r="P367" s="22">
        <v>17.010000000000002</v>
      </c>
      <c r="Q367" s="22">
        <v>2</v>
      </c>
      <c r="R367" s="22">
        <v>2</v>
      </c>
      <c r="S367" s="22">
        <v>0</v>
      </c>
      <c r="T367" s="22">
        <v>0</v>
      </c>
      <c r="U367" s="22">
        <f t="shared" si="338"/>
        <v>25.400000000000002</v>
      </c>
      <c r="V367" s="23"/>
      <c r="W367" s="22">
        <f t="shared" si="339"/>
        <v>3.4000000000000021</v>
      </c>
      <c r="X367" s="22">
        <f t="shared" si="340"/>
        <v>0</v>
      </c>
      <c r="Y367" s="22">
        <f t="shared" si="341"/>
        <v>0</v>
      </c>
      <c r="Z367" s="22">
        <f t="shared" si="342"/>
        <v>3.4000000000000021</v>
      </c>
      <c r="AA367" s="23"/>
      <c r="AB367" s="24">
        <f t="shared" si="349"/>
        <v>0.18888888888888899</v>
      </c>
      <c r="AC367" s="24">
        <f t="shared" si="349"/>
        <v>0</v>
      </c>
      <c r="AD367" s="24">
        <f t="shared" si="349"/>
        <v>0</v>
      </c>
      <c r="AE367" s="24">
        <f t="shared" si="349"/>
        <v>0.15454545454545465</v>
      </c>
      <c r="AF367" s="23"/>
      <c r="AG367" s="25">
        <f t="shared" si="343"/>
        <v>0.6984008255150973</v>
      </c>
      <c r="AH367" s="23"/>
      <c r="AI367" s="18" t="str">
        <f t="shared" si="344"/>
        <v>Pass</v>
      </c>
      <c r="AJ367" s="18" t="str">
        <f t="shared" si="345"/>
        <v>Pass</v>
      </c>
      <c r="AK367" s="18" t="str">
        <f t="shared" si="346"/>
        <v>Pass</v>
      </c>
      <c r="AL367" s="18" t="str">
        <f t="shared" si="347"/>
        <v>Pass</v>
      </c>
      <c r="AM367" s="18" t="str">
        <f t="shared" si="326"/>
        <v>No</v>
      </c>
    </row>
    <row r="368" spans="1:39" x14ac:dyDescent="0.2">
      <c r="A368" s="18">
        <v>52255</v>
      </c>
      <c r="B368" s="18">
        <v>50818</v>
      </c>
      <c r="C368" s="18">
        <v>50841</v>
      </c>
      <c r="D368" s="40"/>
      <c r="E368" s="20" t="str">
        <f t="shared" si="348"/>
        <v>52255_50818_50841</v>
      </c>
      <c r="F368" s="21" t="s">
        <v>12</v>
      </c>
      <c r="G368" s="22">
        <v>166</v>
      </c>
      <c r="H368" s="22">
        <v>17</v>
      </c>
      <c r="I368" s="22">
        <v>6.8</v>
      </c>
      <c r="J368" s="22">
        <f t="shared" si="337"/>
        <v>189.8</v>
      </c>
      <c r="K368" s="48">
        <f t="shared" si="322"/>
        <v>1</v>
      </c>
      <c r="L368" s="22">
        <v>7.31</v>
      </c>
      <c r="M368" s="22">
        <v>19.579999999999998</v>
      </c>
      <c r="N368" s="22">
        <v>20.2</v>
      </c>
      <c r="O368" s="22">
        <v>0.5</v>
      </c>
      <c r="P368" s="22">
        <v>119.95</v>
      </c>
      <c r="Q368" s="22">
        <v>17.04</v>
      </c>
      <c r="R368" s="22">
        <v>6.4879999999999995</v>
      </c>
      <c r="S368" s="22">
        <v>8.0000000000000002E-3</v>
      </c>
      <c r="T368" s="22">
        <v>1.024</v>
      </c>
      <c r="U368" s="22">
        <f t="shared" si="338"/>
        <v>192.1</v>
      </c>
      <c r="V368" s="23"/>
      <c r="W368" s="22">
        <f t="shared" si="339"/>
        <v>1.539999999999992</v>
      </c>
      <c r="X368" s="22">
        <f t="shared" si="340"/>
        <v>3.9999999999999147E-2</v>
      </c>
      <c r="Y368" s="22">
        <f t="shared" si="341"/>
        <v>0.71999999999999975</v>
      </c>
      <c r="Z368" s="22">
        <f t="shared" si="342"/>
        <v>2.2999999999999829</v>
      </c>
      <c r="AA368" s="23"/>
      <c r="AB368" s="24">
        <f t="shared" si="349"/>
        <v>9.2771084337348927E-3</v>
      </c>
      <c r="AC368" s="24">
        <f t="shared" si="349"/>
        <v>2.3529411764705382E-3</v>
      </c>
      <c r="AD368" s="24">
        <f t="shared" si="349"/>
        <v>0.10588235294117644</v>
      </c>
      <c r="AE368" s="24">
        <f t="shared" si="349"/>
        <v>1.2118018967333945E-2</v>
      </c>
      <c r="AF368" s="23"/>
      <c r="AG368" s="25">
        <f t="shared" si="343"/>
        <v>0.16644394650009012</v>
      </c>
      <c r="AH368" s="23"/>
      <c r="AI368" s="18" t="str">
        <f t="shared" si="344"/>
        <v>Pass</v>
      </c>
      <c r="AJ368" s="18" t="str">
        <f t="shared" si="345"/>
        <v>Pass</v>
      </c>
      <c r="AK368" s="18" t="str">
        <f t="shared" si="346"/>
        <v>Pass</v>
      </c>
      <c r="AL368" s="18" t="str">
        <f t="shared" si="347"/>
        <v>Pass</v>
      </c>
      <c r="AM368" s="18" t="str">
        <f t="shared" si="326"/>
        <v>No</v>
      </c>
    </row>
    <row r="369" spans="1:39" x14ac:dyDescent="0.2">
      <c r="A369" s="18">
        <v>52701</v>
      </c>
      <c r="B369" s="18">
        <v>52697</v>
      </c>
      <c r="C369" s="18">
        <v>53014</v>
      </c>
      <c r="D369" s="40"/>
      <c r="E369" s="20" t="str">
        <f t="shared" si="348"/>
        <v>52701_52697_53014</v>
      </c>
      <c r="F369" s="21" t="s">
        <v>12</v>
      </c>
      <c r="G369" s="22">
        <v>65</v>
      </c>
      <c r="H369" s="22">
        <v>7</v>
      </c>
      <c r="I369" s="22">
        <v>2.4</v>
      </c>
      <c r="J369" s="22">
        <f t="shared" si="337"/>
        <v>74.400000000000006</v>
      </c>
      <c r="K369" s="48">
        <f t="shared" si="322"/>
        <v>1</v>
      </c>
      <c r="L369" s="22">
        <v>0.04</v>
      </c>
      <c r="M369" s="22">
        <v>0.4</v>
      </c>
      <c r="N369" s="22">
        <v>0.84</v>
      </c>
      <c r="O369" s="22">
        <v>0.01</v>
      </c>
      <c r="P369" s="22">
        <v>1.07</v>
      </c>
      <c r="Q369" s="22">
        <v>4.78</v>
      </c>
      <c r="R369" s="22">
        <v>0</v>
      </c>
      <c r="S369" s="22">
        <v>0</v>
      </c>
      <c r="T369" s="22">
        <v>0</v>
      </c>
      <c r="U369" s="22">
        <f t="shared" si="338"/>
        <v>7.1400000000000006</v>
      </c>
      <c r="V369" s="23"/>
      <c r="W369" s="22">
        <f t="shared" si="339"/>
        <v>-62.64</v>
      </c>
      <c r="X369" s="22">
        <f t="shared" si="340"/>
        <v>-2.2199999999999998</v>
      </c>
      <c r="Y369" s="22">
        <f t="shared" si="341"/>
        <v>-2.4</v>
      </c>
      <c r="Z369" s="22">
        <f t="shared" si="342"/>
        <v>-67.260000000000005</v>
      </c>
      <c r="AA369" s="23"/>
      <c r="AB369" s="24">
        <f t="shared" si="349"/>
        <v>-0.96369230769230774</v>
      </c>
      <c r="AC369" s="24">
        <f t="shared" si="349"/>
        <v>-0.31714285714285712</v>
      </c>
      <c r="AD369" s="24">
        <f t="shared" si="349"/>
        <v>-1</v>
      </c>
      <c r="AE369" s="24">
        <f t="shared" si="349"/>
        <v>-0.90403225806451615</v>
      </c>
      <c r="AF369" s="23"/>
      <c r="AG369" s="25">
        <f t="shared" si="343"/>
        <v>10.533834900177345</v>
      </c>
      <c r="AH369" s="23"/>
      <c r="AI369" s="18" t="str">
        <f t="shared" si="344"/>
        <v>Pass</v>
      </c>
      <c r="AJ369" s="18" t="str">
        <f t="shared" si="345"/>
        <v>Fail</v>
      </c>
      <c r="AK369" s="18" t="str">
        <f t="shared" si="346"/>
        <v>Fail</v>
      </c>
      <c r="AL369" s="18" t="str">
        <f t="shared" si="347"/>
        <v>Fail</v>
      </c>
      <c r="AM369" s="18" t="str">
        <f t="shared" si="326"/>
        <v>Yes</v>
      </c>
    </row>
    <row r="370" spans="1:39" x14ac:dyDescent="0.2">
      <c r="A370" s="18">
        <v>52701</v>
      </c>
      <c r="B370" s="18">
        <v>52697</v>
      </c>
      <c r="C370" s="18">
        <v>52698</v>
      </c>
      <c r="D370" s="40"/>
      <c r="E370" s="20" t="str">
        <f t="shared" si="348"/>
        <v>52701_52697_52698</v>
      </c>
      <c r="F370" s="21" t="s">
        <v>12</v>
      </c>
      <c r="G370" s="22">
        <v>104</v>
      </c>
      <c r="H370" s="22">
        <v>11</v>
      </c>
      <c r="I370" s="22">
        <v>6.8</v>
      </c>
      <c r="J370" s="22">
        <f t="shared" si="337"/>
        <v>121.8</v>
      </c>
      <c r="K370" s="48">
        <f t="shared" si="322"/>
        <v>1</v>
      </c>
      <c r="L370" s="22">
        <v>2.6</v>
      </c>
      <c r="M370" s="22">
        <v>8.4</v>
      </c>
      <c r="N370" s="22">
        <v>5.04</v>
      </c>
      <c r="O370" s="22">
        <v>0.03</v>
      </c>
      <c r="P370" s="22">
        <v>35.56</v>
      </c>
      <c r="Q370" s="22">
        <v>13</v>
      </c>
      <c r="R370" s="22">
        <v>1.224</v>
      </c>
      <c r="S370" s="22">
        <v>0</v>
      </c>
      <c r="T370" s="22">
        <v>0</v>
      </c>
      <c r="U370" s="22">
        <f t="shared" si="338"/>
        <v>65.853999999999999</v>
      </c>
      <c r="V370" s="23"/>
      <c r="W370" s="22">
        <f t="shared" si="339"/>
        <v>-52.37</v>
      </c>
      <c r="X370" s="22">
        <f t="shared" si="340"/>
        <v>2</v>
      </c>
      <c r="Y370" s="22">
        <f t="shared" si="341"/>
        <v>-5.5759999999999996</v>
      </c>
      <c r="Z370" s="22">
        <f t="shared" si="342"/>
        <v>-55.945999999999998</v>
      </c>
      <c r="AA370" s="23"/>
      <c r="AB370" s="24">
        <f t="shared" si="349"/>
        <v>-0.50355769230769232</v>
      </c>
      <c r="AC370" s="24">
        <f t="shared" si="349"/>
        <v>0.18181818181818182</v>
      </c>
      <c r="AD370" s="24">
        <f t="shared" si="349"/>
        <v>-0.82</v>
      </c>
      <c r="AE370" s="24">
        <f t="shared" si="349"/>
        <v>-0.45932676518883414</v>
      </c>
      <c r="AF370" s="23"/>
      <c r="AG370" s="25">
        <f t="shared" si="343"/>
        <v>5.7757066309563063</v>
      </c>
      <c r="AH370" s="23"/>
      <c r="AI370" s="18" t="str">
        <f t="shared" si="344"/>
        <v>Pass</v>
      </c>
      <c r="AJ370" s="18" t="str">
        <f t="shared" si="345"/>
        <v>Fail</v>
      </c>
      <c r="AK370" s="18" t="str">
        <f t="shared" si="346"/>
        <v>Pass</v>
      </c>
      <c r="AL370" s="18" t="str">
        <f t="shared" si="347"/>
        <v>Pass</v>
      </c>
      <c r="AM370" s="18" t="str">
        <f t="shared" si="326"/>
        <v>No</v>
      </c>
    </row>
    <row r="371" spans="1:39" x14ac:dyDescent="0.2">
      <c r="A371" s="18">
        <v>52701</v>
      </c>
      <c r="B371" s="18">
        <v>52697</v>
      </c>
      <c r="C371" s="18">
        <v>52700</v>
      </c>
      <c r="D371" s="40"/>
      <c r="E371" s="20" t="str">
        <f t="shared" si="348"/>
        <v>52701_52697_52700</v>
      </c>
      <c r="F371" s="21" t="s">
        <v>12</v>
      </c>
      <c r="G371" s="22">
        <v>60</v>
      </c>
      <c r="H371" s="22">
        <v>6</v>
      </c>
      <c r="I371" s="22">
        <v>2</v>
      </c>
      <c r="J371" s="22">
        <f t="shared" si="337"/>
        <v>68</v>
      </c>
      <c r="K371" s="48">
        <f t="shared" si="322"/>
        <v>1</v>
      </c>
      <c r="L371" s="22">
        <v>1.61</v>
      </c>
      <c r="M371" s="22">
        <v>12.99</v>
      </c>
      <c r="N371" s="22">
        <v>10.73</v>
      </c>
      <c r="O371" s="22">
        <v>0.02</v>
      </c>
      <c r="P371" s="22">
        <v>22.25</v>
      </c>
      <c r="Q371" s="22">
        <v>0</v>
      </c>
      <c r="R371" s="22">
        <v>0</v>
      </c>
      <c r="S371" s="22">
        <v>0</v>
      </c>
      <c r="T371" s="22">
        <v>0</v>
      </c>
      <c r="U371" s="22">
        <f t="shared" si="338"/>
        <v>47.599999999999994</v>
      </c>
      <c r="V371" s="23"/>
      <c r="W371" s="22">
        <f t="shared" si="339"/>
        <v>-12.400000000000006</v>
      </c>
      <c r="X371" s="22">
        <f t="shared" si="340"/>
        <v>-6</v>
      </c>
      <c r="Y371" s="22">
        <f t="shared" si="341"/>
        <v>-2</v>
      </c>
      <c r="Z371" s="22">
        <f t="shared" si="342"/>
        <v>-20.400000000000006</v>
      </c>
      <c r="AA371" s="23"/>
      <c r="AB371" s="24">
        <f t="shared" si="349"/>
        <v>-0.20666666666666675</v>
      </c>
      <c r="AC371" s="24">
        <f t="shared" si="349"/>
        <v>-1</v>
      </c>
      <c r="AD371" s="24">
        <f t="shared" si="349"/>
        <v>-1</v>
      </c>
      <c r="AE371" s="24">
        <f t="shared" si="349"/>
        <v>-0.3000000000000001</v>
      </c>
      <c r="AF371" s="23"/>
      <c r="AG371" s="25">
        <f t="shared" si="343"/>
        <v>2.6832815729997486</v>
      </c>
      <c r="AH371" s="23"/>
      <c r="AI371" s="18" t="str">
        <f t="shared" si="344"/>
        <v>Pass</v>
      </c>
      <c r="AJ371" s="18" t="str">
        <f t="shared" si="345"/>
        <v>Pass</v>
      </c>
      <c r="AK371" s="18" t="str">
        <f t="shared" si="346"/>
        <v>Pass</v>
      </c>
      <c r="AL371" s="18" t="str">
        <f t="shared" si="347"/>
        <v>Pass</v>
      </c>
      <c r="AM371" s="18" t="str">
        <f t="shared" si="326"/>
        <v>No</v>
      </c>
    </row>
    <row r="372" spans="1:39" x14ac:dyDescent="0.2">
      <c r="A372" s="18">
        <v>52700</v>
      </c>
      <c r="B372" s="18">
        <v>52697</v>
      </c>
      <c r="C372" s="18">
        <v>52701</v>
      </c>
      <c r="D372" s="40"/>
      <c r="E372" s="20" t="str">
        <f t="shared" si="348"/>
        <v>52700_52697_52701</v>
      </c>
      <c r="F372" s="21" t="s">
        <v>12</v>
      </c>
      <c r="G372" s="22">
        <v>39</v>
      </c>
      <c r="H372" s="22">
        <v>4</v>
      </c>
      <c r="I372" s="22">
        <v>2.4</v>
      </c>
      <c r="J372" s="22">
        <f t="shared" si="337"/>
        <v>45.4</v>
      </c>
      <c r="K372" s="48">
        <f t="shared" si="322"/>
        <v>1</v>
      </c>
      <c r="L372" s="22">
        <v>1.55</v>
      </c>
      <c r="M372" s="22">
        <v>23.86</v>
      </c>
      <c r="N372" s="22">
        <v>5.88</v>
      </c>
      <c r="O372" s="22">
        <v>0.02</v>
      </c>
      <c r="P372" s="22">
        <v>18.690000000000001</v>
      </c>
      <c r="Q372" s="22">
        <v>3.92</v>
      </c>
      <c r="R372" s="22">
        <v>0</v>
      </c>
      <c r="S372" s="22">
        <v>0</v>
      </c>
      <c r="T372" s="22">
        <v>0.59599999999999997</v>
      </c>
      <c r="U372" s="22">
        <f t="shared" si="338"/>
        <v>54.515999999999998</v>
      </c>
      <c r="V372" s="23"/>
      <c r="W372" s="22">
        <f t="shared" si="339"/>
        <v>11</v>
      </c>
      <c r="X372" s="22">
        <f t="shared" si="340"/>
        <v>-8.0000000000000071E-2</v>
      </c>
      <c r="Y372" s="22">
        <f t="shared" si="341"/>
        <v>-1.8039999999999998</v>
      </c>
      <c r="Z372" s="22">
        <f t="shared" si="342"/>
        <v>9.1159999999999997</v>
      </c>
      <c r="AA372" s="23"/>
      <c r="AB372" s="24">
        <f t="shared" si="349"/>
        <v>0.28205128205128205</v>
      </c>
      <c r="AC372" s="24">
        <f t="shared" si="349"/>
        <v>-2.0000000000000018E-2</v>
      </c>
      <c r="AD372" s="24">
        <f t="shared" si="349"/>
        <v>-0.75166666666666659</v>
      </c>
      <c r="AE372" s="24">
        <f t="shared" si="349"/>
        <v>0.20079295154185023</v>
      </c>
      <c r="AF372" s="23"/>
      <c r="AG372" s="25">
        <f t="shared" si="343"/>
        <v>1.2897388875948754</v>
      </c>
      <c r="AH372" s="23"/>
      <c r="AI372" s="18" t="str">
        <f t="shared" si="344"/>
        <v>Pass</v>
      </c>
      <c r="AJ372" s="18" t="str">
        <f t="shared" si="345"/>
        <v>Pass</v>
      </c>
      <c r="AK372" s="18" t="str">
        <f t="shared" si="346"/>
        <v>Pass</v>
      </c>
      <c r="AL372" s="18" t="str">
        <f t="shared" si="347"/>
        <v>Pass</v>
      </c>
      <c r="AM372" s="18" t="str">
        <f t="shared" si="326"/>
        <v>No</v>
      </c>
    </row>
    <row r="373" spans="1:39" x14ac:dyDescent="0.2">
      <c r="A373" s="18">
        <v>52700</v>
      </c>
      <c r="B373" s="18">
        <v>52697</v>
      </c>
      <c r="C373" s="18">
        <v>53014</v>
      </c>
      <c r="D373" s="40"/>
      <c r="E373" s="20" t="str">
        <f t="shared" si="348"/>
        <v>52700_52697_53014</v>
      </c>
      <c r="F373" s="21" t="s">
        <v>12</v>
      </c>
      <c r="G373" s="22">
        <v>567</v>
      </c>
      <c r="H373" s="22">
        <v>58</v>
      </c>
      <c r="I373" s="22">
        <v>37.6</v>
      </c>
      <c r="J373" s="22">
        <f t="shared" si="337"/>
        <v>662.6</v>
      </c>
      <c r="K373" s="48">
        <f t="shared" si="322"/>
        <v>1</v>
      </c>
      <c r="L373" s="22">
        <v>9.64</v>
      </c>
      <c r="M373" s="22">
        <v>53.81</v>
      </c>
      <c r="N373" s="22">
        <v>181.23</v>
      </c>
      <c r="O373" s="22">
        <v>0.73</v>
      </c>
      <c r="P373" s="22">
        <v>300.64</v>
      </c>
      <c r="Q373" s="22">
        <v>55.51</v>
      </c>
      <c r="R373" s="22">
        <v>31.224</v>
      </c>
      <c r="S373" s="22">
        <v>0</v>
      </c>
      <c r="T373" s="22">
        <v>4.4359999999999999</v>
      </c>
      <c r="U373" s="22">
        <f t="shared" si="338"/>
        <v>637.22</v>
      </c>
      <c r="V373" s="23"/>
      <c r="W373" s="22">
        <f t="shared" si="339"/>
        <v>-20.950000000000045</v>
      </c>
      <c r="X373" s="22">
        <f t="shared" si="340"/>
        <v>-2.490000000000002</v>
      </c>
      <c r="Y373" s="22">
        <f t="shared" si="341"/>
        <v>-1.9400000000000048</v>
      </c>
      <c r="Z373" s="22">
        <f t="shared" si="342"/>
        <v>-25.379999999999995</v>
      </c>
      <c r="AA373" s="23"/>
      <c r="AB373" s="24">
        <f t="shared" si="349"/>
        <v>-3.6948853615520361E-2</v>
      </c>
      <c r="AC373" s="24">
        <f t="shared" si="349"/>
        <v>-4.2931034482758652E-2</v>
      </c>
      <c r="AD373" s="24">
        <f t="shared" si="349"/>
        <v>-5.1595744680851194E-2</v>
      </c>
      <c r="AE373" s="24">
        <f t="shared" si="349"/>
        <v>-3.8303652278901291E-2</v>
      </c>
      <c r="AF373" s="23"/>
      <c r="AG373" s="25">
        <f t="shared" si="343"/>
        <v>0.99555442734619948</v>
      </c>
      <c r="AH373" s="23"/>
      <c r="AI373" s="18" t="str">
        <f t="shared" si="344"/>
        <v>Pass</v>
      </c>
      <c r="AJ373" s="18" t="str">
        <f t="shared" si="345"/>
        <v>Pass</v>
      </c>
      <c r="AK373" s="18" t="str">
        <f t="shared" si="346"/>
        <v>Pass</v>
      </c>
      <c r="AL373" s="18" t="str">
        <f t="shared" si="347"/>
        <v>Pass</v>
      </c>
      <c r="AM373" s="18" t="str">
        <f t="shared" si="326"/>
        <v>No</v>
      </c>
    </row>
    <row r="374" spans="1:39" x14ac:dyDescent="0.2">
      <c r="A374" s="18">
        <v>52700</v>
      </c>
      <c r="B374" s="18">
        <v>52697</v>
      </c>
      <c r="C374" s="18">
        <v>52698</v>
      </c>
      <c r="D374" s="40"/>
      <c r="E374" s="20" t="str">
        <f t="shared" si="348"/>
        <v>52700_52697_52698</v>
      </c>
      <c r="F374" s="21" t="s">
        <v>12</v>
      </c>
      <c r="G374" s="22">
        <v>175</v>
      </c>
      <c r="H374" s="22">
        <v>18</v>
      </c>
      <c r="I374" s="22">
        <v>5.2</v>
      </c>
      <c r="J374" s="22">
        <f t="shared" si="337"/>
        <v>198.2</v>
      </c>
      <c r="K374" s="48">
        <f t="shared" si="322"/>
        <v>1</v>
      </c>
      <c r="L374" s="22">
        <v>11.48</v>
      </c>
      <c r="M374" s="22">
        <v>32.46</v>
      </c>
      <c r="N374" s="22">
        <v>14.99</v>
      </c>
      <c r="O374" s="22">
        <v>0.92</v>
      </c>
      <c r="P374" s="22">
        <v>151.33000000000001</v>
      </c>
      <c r="Q374" s="22">
        <v>22.18</v>
      </c>
      <c r="R374" s="22">
        <v>8.1479999999999997</v>
      </c>
      <c r="S374" s="22">
        <v>0</v>
      </c>
      <c r="T374" s="22">
        <v>8.0000000000000002E-3</v>
      </c>
      <c r="U374" s="22">
        <f t="shared" si="338"/>
        <v>241.51600000000002</v>
      </c>
      <c r="V374" s="23"/>
      <c r="W374" s="22">
        <f t="shared" si="339"/>
        <v>36.180000000000007</v>
      </c>
      <c r="X374" s="22">
        <f t="shared" si="340"/>
        <v>4.18</v>
      </c>
      <c r="Y374" s="22">
        <f t="shared" si="341"/>
        <v>2.9559999999999986</v>
      </c>
      <c r="Z374" s="22">
        <f t="shared" si="342"/>
        <v>43.316000000000031</v>
      </c>
      <c r="AA374" s="23"/>
      <c r="AB374" s="24">
        <f t="shared" si="349"/>
        <v>0.20674285714285717</v>
      </c>
      <c r="AC374" s="24">
        <f t="shared" si="349"/>
        <v>0.23222222222222222</v>
      </c>
      <c r="AD374" s="24">
        <f t="shared" si="349"/>
        <v>0.56846153846153813</v>
      </c>
      <c r="AE374" s="24">
        <f t="shared" si="349"/>
        <v>0.21854692230070652</v>
      </c>
      <c r="AF374" s="23"/>
      <c r="AG374" s="25">
        <f t="shared" si="343"/>
        <v>2.9213070618870702</v>
      </c>
      <c r="AH374" s="23"/>
      <c r="AI374" s="18" t="str">
        <f t="shared" si="344"/>
        <v>Pass</v>
      </c>
      <c r="AJ374" s="18" t="str">
        <f t="shared" si="345"/>
        <v>Pass</v>
      </c>
      <c r="AK374" s="18" t="str">
        <f t="shared" si="346"/>
        <v>Pass</v>
      </c>
      <c r="AL374" s="18" t="str">
        <f t="shared" si="347"/>
        <v>Pass</v>
      </c>
      <c r="AM374" s="18" t="str">
        <f t="shared" si="326"/>
        <v>No</v>
      </c>
    </row>
    <row r="375" spans="1:39" x14ac:dyDescent="0.2">
      <c r="A375" s="18">
        <v>52703</v>
      </c>
      <c r="B375" s="18">
        <v>52698</v>
      </c>
      <c r="C375" s="18">
        <v>52700</v>
      </c>
      <c r="D375" s="40"/>
      <c r="E375" s="20" t="str">
        <f t="shared" si="348"/>
        <v>52703_52698_52700</v>
      </c>
      <c r="F375" s="21" t="s">
        <v>12</v>
      </c>
      <c r="G375" s="22">
        <v>183</v>
      </c>
      <c r="H375" s="22">
        <v>19</v>
      </c>
      <c r="I375" s="22">
        <v>4.8</v>
      </c>
      <c r="J375" s="22">
        <f t="shared" si="337"/>
        <v>206.8</v>
      </c>
      <c r="K375" s="48">
        <f t="shared" si="322"/>
        <v>1</v>
      </c>
      <c r="L375" s="22">
        <v>13.76</v>
      </c>
      <c r="M375" s="22">
        <v>30.23</v>
      </c>
      <c r="N375" s="22">
        <v>15.64</v>
      </c>
      <c r="O375" s="22">
        <v>0.33</v>
      </c>
      <c r="P375" s="22">
        <v>183.36</v>
      </c>
      <c r="Q375" s="22">
        <v>41.01</v>
      </c>
      <c r="R375" s="22">
        <v>4.8</v>
      </c>
      <c r="S375" s="22">
        <v>0</v>
      </c>
      <c r="T375" s="22">
        <v>8.0000000000000002E-3</v>
      </c>
      <c r="U375" s="22">
        <f t="shared" si="338"/>
        <v>289.13800000000003</v>
      </c>
      <c r="V375" s="23"/>
      <c r="W375" s="22">
        <f t="shared" si="339"/>
        <v>60.320000000000022</v>
      </c>
      <c r="X375" s="22">
        <f t="shared" si="340"/>
        <v>22.009999999999998</v>
      </c>
      <c r="Y375" s="22">
        <f t="shared" si="341"/>
        <v>8.0000000000000071E-3</v>
      </c>
      <c r="Z375" s="22">
        <f t="shared" si="342"/>
        <v>82.338000000000022</v>
      </c>
      <c r="AA375" s="23"/>
      <c r="AB375" s="24">
        <f t="shared" si="349"/>
        <v>0.32961748633879795</v>
      </c>
      <c r="AC375" s="24">
        <f t="shared" si="349"/>
        <v>1.1584210526315788</v>
      </c>
      <c r="AD375" s="24">
        <f t="shared" si="349"/>
        <v>1.6666666666666683E-3</v>
      </c>
      <c r="AE375" s="24">
        <f t="shared" si="349"/>
        <v>0.3981528046421664</v>
      </c>
      <c r="AF375" s="23"/>
      <c r="AG375" s="25">
        <f t="shared" si="343"/>
        <v>5.2287950383738711</v>
      </c>
      <c r="AH375" s="23"/>
      <c r="AI375" s="18" t="str">
        <f t="shared" si="344"/>
        <v>Pass</v>
      </c>
      <c r="AJ375" s="18" t="str">
        <f t="shared" si="345"/>
        <v>Fail</v>
      </c>
      <c r="AK375" s="18" t="str">
        <f t="shared" si="346"/>
        <v>Pass</v>
      </c>
      <c r="AL375" s="18" t="str">
        <f t="shared" si="347"/>
        <v>Pass</v>
      </c>
      <c r="AM375" s="18" t="str">
        <f t="shared" si="326"/>
        <v>No</v>
      </c>
    </row>
    <row r="376" spans="1:39" x14ac:dyDescent="0.2">
      <c r="A376" s="18">
        <v>52698</v>
      </c>
      <c r="B376" s="18">
        <v>52697</v>
      </c>
      <c r="C376" s="18">
        <v>52701</v>
      </c>
      <c r="D376" s="40"/>
      <c r="E376" s="20" t="str">
        <f t="shared" si="348"/>
        <v>52698_52697_52701</v>
      </c>
      <c r="F376" s="21" t="s">
        <v>12</v>
      </c>
      <c r="G376" s="22">
        <v>82</v>
      </c>
      <c r="H376" s="22">
        <v>8</v>
      </c>
      <c r="I376" s="22">
        <v>4</v>
      </c>
      <c r="J376" s="22">
        <f t="shared" si="337"/>
        <v>94</v>
      </c>
      <c r="K376" s="48">
        <f t="shared" si="322"/>
        <v>1</v>
      </c>
      <c r="L376" s="22">
        <v>3.48</v>
      </c>
      <c r="M376" s="22">
        <v>22.6</v>
      </c>
      <c r="N376" s="22">
        <v>4.4800000000000004</v>
      </c>
      <c r="O376" s="22">
        <v>0</v>
      </c>
      <c r="P376" s="22">
        <v>42.94</v>
      </c>
      <c r="Q376" s="22">
        <v>8.33</v>
      </c>
      <c r="R376" s="22">
        <v>0.1</v>
      </c>
      <c r="S376" s="22">
        <v>0</v>
      </c>
      <c r="T376" s="22">
        <v>0</v>
      </c>
      <c r="U376" s="22">
        <f t="shared" si="338"/>
        <v>81.929999999999993</v>
      </c>
      <c r="V376" s="23"/>
      <c r="W376" s="22">
        <f t="shared" si="339"/>
        <v>-8.5</v>
      </c>
      <c r="X376" s="22">
        <f t="shared" si="340"/>
        <v>0.33000000000000007</v>
      </c>
      <c r="Y376" s="22">
        <f t="shared" si="341"/>
        <v>-3.9</v>
      </c>
      <c r="Z376" s="22">
        <f t="shared" si="342"/>
        <v>-12.070000000000007</v>
      </c>
      <c r="AA376" s="23"/>
      <c r="AB376" s="24">
        <f t="shared" si="349"/>
        <v>-0.10365853658536585</v>
      </c>
      <c r="AC376" s="24">
        <f t="shared" si="349"/>
        <v>4.1250000000000009E-2</v>
      </c>
      <c r="AD376" s="24">
        <f t="shared" si="349"/>
        <v>-0.97499999999999998</v>
      </c>
      <c r="AE376" s="24">
        <f t="shared" si="349"/>
        <v>-0.12840425531914901</v>
      </c>
      <c r="AF376" s="23"/>
      <c r="AG376" s="25">
        <f t="shared" si="343"/>
        <v>1.2869222707004342</v>
      </c>
      <c r="AH376" s="23"/>
      <c r="AI376" s="18" t="str">
        <f t="shared" si="344"/>
        <v>Pass</v>
      </c>
      <c r="AJ376" s="18" t="str">
        <f t="shared" si="345"/>
        <v>Pass</v>
      </c>
      <c r="AK376" s="18" t="str">
        <f t="shared" si="346"/>
        <v>Pass</v>
      </c>
      <c r="AL376" s="18" t="str">
        <f t="shared" si="347"/>
        <v>Pass</v>
      </c>
      <c r="AM376" s="18" t="str">
        <f t="shared" si="326"/>
        <v>No</v>
      </c>
    </row>
    <row r="377" spans="1:39" x14ac:dyDescent="0.2">
      <c r="A377" s="18">
        <v>52698</v>
      </c>
      <c r="B377" s="18">
        <v>52697</v>
      </c>
      <c r="C377" s="18">
        <v>53014</v>
      </c>
      <c r="D377" s="40"/>
      <c r="E377" s="20" t="str">
        <f t="shared" si="348"/>
        <v>52698_52697_53014</v>
      </c>
      <c r="F377" s="21" t="s">
        <v>12</v>
      </c>
      <c r="G377" s="22">
        <v>170</v>
      </c>
      <c r="H377" s="22">
        <v>17</v>
      </c>
      <c r="I377" s="22">
        <v>12.8</v>
      </c>
      <c r="J377" s="22">
        <f t="shared" si="337"/>
        <v>199.8</v>
      </c>
      <c r="K377" s="48">
        <f t="shared" si="322"/>
        <v>1</v>
      </c>
      <c r="L377" s="22">
        <v>3.24</v>
      </c>
      <c r="M377" s="22">
        <v>24.76</v>
      </c>
      <c r="N377" s="22">
        <v>22.19</v>
      </c>
      <c r="O377" s="22">
        <v>0.13</v>
      </c>
      <c r="P377" s="22">
        <v>69.94</v>
      </c>
      <c r="Q377" s="22">
        <v>18.38</v>
      </c>
      <c r="R377" s="22">
        <v>8.4879999999999995</v>
      </c>
      <c r="S377" s="22">
        <v>0</v>
      </c>
      <c r="T377" s="22">
        <v>0.76800000000000002</v>
      </c>
      <c r="U377" s="22">
        <f t="shared" si="338"/>
        <v>147.89599999999999</v>
      </c>
      <c r="V377" s="23"/>
      <c r="W377" s="22">
        <f t="shared" si="339"/>
        <v>-49.740000000000009</v>
      </c>
      <c r="X377" s="22">
        <f t="shared" si="340"/>
        <v>1.379999999999999</v>
      </c>
      <c r="Y377" s="22">
        <f t="shared" si="341"/>
        <v>-3.5440000000000005</v>
      </c>
      <c r="Z377" s="22">
        <f t="shared" si="342"/>
        <v>-51.904000000000025</v>
      </c>
      <c r="AA377" s="23"/>
      <c r="AB377" s="24">
        <f t="shared" si="349"/>
        <v>-0.2925882352941177</v>
      </c>
      <c r="AC377" s="24">
        <f t="shared" si="349"/>
        <v>8.1176470588235239E-2</v>
      </c>
      <c r="AD377" s="24">
        <f t="shared" si="349"/>
        <v>-0.27687500000000004</v>
      </c>
      <c r="AE377" s="24">
        <f t="shared" si="349"/>
        <v>-0.2597797797797799</v>
      </c>
      <c r="AF377" s="23"/>
      <c r="AG377" s="25">
        <f t="shared" si="343"/>
        <v>3.9365518745225696</v>
      </c>
      <c r="AH377" s="23"/>
      <c r="AI377" s="18" t="str">
        <f t="shared" si="344"/>
        <v>Pass</v>
      </c>
      <c r="AJ377" s="18" t="str">
        <f t="shared" si="345"/>
        <v>Pass</v>
      </c>
      <c r="AK377" s="18" t="str">
        <f t="shared" si="346"/>
        <v>Pass</v>
      </c>
      <c r="AL377" s="18" t="str">
        <f t="shared" si="347"/>
        <v>Pass</v>
      </c>
      <c r="AM377" s="18" t="str">
        <f t="shared" si="326"/>
        <v>No</v>
      </c>
    </row>
    <row r="378" spans="1:39" x14ac:dyDescent="0.2">
      <c r="A378" s="18">
        <v>53014</v>
      </c>
      <c r="B378" s="18">
        <v>52697</v>
      </c>
      <c r="C378" s="18">
        <v>52698</v>
      </c>
      <c r="D378" s="40"/>
      <c r="E378" s="20" t="str">
        <f t="shared" si="348"/>
        <v>53014_52697_52698</v>
      </c>
      <c r="F378" s="21" t="s">
        <v>12</v>
      </c>
      <c r="G378" s="22">
        <v>145</v>
      </c>
      <c r="H378" s="22">
        <v>15</v>
      </c>
      <c r="I378" s="22">
        <v>8</v>
      </c>
      <c r="J378" s="22">
        <f t="shared" si="337"/>
        <v>168</v>
      </c>
      <c r="K378" s="48">
        <f t="shared" si="322"/>
        <v>1</v>
      </c>
      <c r="L378" s="22">
        <v>3.25</v>
      </c>
      <c r="M378" s="22">
        <v>18.34</v>
      </c>
      <c r="N378" s="22">
        <v>26.93</v>
      </c>
      <c r="O378" s="22">
        <v>0.24</v>
      </c>
      <c r="P378" s="22">
        <v>69.41</v>
      </c>
      <c r="Q378" s="22">
        <v>12.56</v>
      </c>
      <c r="R378" s="22">
        <v>8.9</v>
      </c>
      <c r="S378" s="22">
        <v>0</v>
      </c>
      <c r="T378" s="22">
        <v>1.94</v>
      </c>
      <c r="U378" s="22">
        <f t="shared" si="338"/>
        <v>141.57</v>
      </c>
      <c r="V378" s="23"/>
      <c r="W378" s="22">
        <f t="shared" si="339"/>
        <v>-26.830000000000013</v>
      </c>
      <c r="X378" s="22">
        <f t="shared" si="340"/>
        <v>-2.4399999999999995</v>
      </c>
      <c r="Y378" s="22">
        <f t="shared" si="341"/>
        <v>2.84</v>
      </c>
      <c r="Z378" s="22">
        <f t="shared" si="342"/>
        <v>-26.430000000000007</v>
      </c>
      <c r="AA378" s="23"/>
      <c r="AB378" s="24">
        <f t="shared" si="349"/>
        <v>-0.18503448275862078</v>
      </c>
      <c r="AC378" s="24">
        <f t="shared" si="349"/>
        <v>-0.16266666666666663</v>
      </c>
      <c r="AD378" s="24">
        <f t="shared" si="349"/>
        <v>0.35499999999999998</v>
      </c>
      <c r="AE378" s="24">
        <f t="shared" si="349"/>
        <v>-0.15732142857142861</v>
      </c>
      <c r="AF378" s="23"/>
      <c r="AG378" s="25">
        <f t="shared" si="343"/>
        <v>2.1243825596657491</v>
      </c>
      <c r="AH378" s="23"/>
      <c r="AI378" s="18" t="str">
        <f t="shared" si="344"/>
        <v>Pass</v>
      </c>
      <c r="AJ378" s="18" t="str">
        <f t="shared" si="345"/>
        <v>Pass</v>
      </c>
      <c r="AK378" s="18" t="str">
        <f t="shared" si="346"/>
        <v>Pass</v>
      </c>
      <c r="AL378" s="18" t="str">
        <f t="shared" si="347"/>
        <v>Pass</v>
      </c>
      <c r="AM378" s="18" t="str">
        <f t="shared" si="326"/>
        <v>No</v>
      </c>
    </row>
    <row r="379" spans="1:39" x14ac:dyDescent="0.2">
      <c r="A379" s="18">
        <v>53014</v>
      </c>
      <c r="B379" s="18">
        <v>52697</v>
      </c>
      <c r="C379" s="18">
        <v>52700</v>
      </c>
      <c r="D379" s="40"/>
      <c r="E379" s="20" t="str">
        <f t="shared" si="348"/>
        <v>53014_52697_52700</v>
      </c>
      <c r="F379" s="21" t="s">
        <v>12</v>
      </c>
      <c r="G379" s="22">
        <v>569</v>
      </c>
      <c r="H379" s="22">
        <v>58</v>
      </c>
      <c r="I379" s="22">
        <v>34</v>
      </c>
      <c r="J379" s="22">
        <f t="shared" si="337"/>
        <v>661</v>
      </c>
      <c r="K379" s="48">
        <f t="shared" si="322"/>
        <v>1</v>
      </c>
      <c r="L379" s="22">
        <v>10.62</v>
      </c>
      <c r="M379" s="22">
        <v>62.02</v>
      </c>
      <c r="N379" s="22">
        <v>132.53</v>
      </c>
      <c r="O379" s="22">
        <v>0.99</v>
      </c>
      <c r="P379" s="22">
        <v>235.82</v>
      </c>
      <c r="Q379" s="22">
        <v>41.17</v>
      </c>
      <c r="R379" s="22">
        <v>33.492000000000004</v>
      </c>
      <c r="S379" s="22">
        <v>0</v>
      </c>
      <c r="T379" s="22">
        <v>2.2600000000000002</v>
      </c>
      <c r="U379" s="22">
        <f t="shared" si="338"/>
        <v>518.90200000000004</v>
      </c>
      <c r="V379" s="23"/>
      <c r="W379" s="22">
        <f t="shared" si="339"/>
        <v>-127.01999999999998</v>
      </c>
      <c r="X379" s="22">
        <f t="shared" si="340"/>
        <v>-16.829999999999998</v>
      </c>
      <c r="Y379" s="22">
        <f t="shared" si="341"/>
        <v>1.7520000000000024</v>
      </c>
      <c r="Z379" s="22">
        <f t="shared" si="342"/>
        <v>-142.09799999999996</v>
      </c>
      <c r="AA379" s="23"/>
      <c r="AB379" s="24">
        <f t="shared" si="349"/>
        <v>-0.22323374340949032</v>
      </c>
      <c r="AC379" s="24">
        <f t="shared" si="349"/>
        <v>-0.29017241379310343</v>
      </c>
      <c r="AD379" s="24">
        <f t="shared" si="349"/>
        <v>5.1529411764705955E-2</v>
      </c>
      <c r="AE379" s="24">
        <f t="shared" si="349"/>
        <v>-0.2149742813918305</v>
      </c>
      <c r="AF379" s="23"/>
      <c r="AG379" s="25">
        <f t="shared" si="343"/>
        <v>5.8503250225283487</v>
      </c>
      <c r="AH379" s="23"/>
      <c r="AI379" s="18" t="str">
        <f t="shared" si="344"/>
        <v>Fail</v>
      </c>
      <c r="AJ379" s="18" t="str">
        <f t="shared" si="345"/>
        <v>Fail</v>
      </c>
      <c r="AK379" s="18" t="str">
        <f t="shared" si="346"/>
        <v>Pass</v>
      </c>
      <c r="AL379" s="18" t="str">
        <f t="shared" si="347"/>
        <v>Pass</v>
      </c>
      <c r="AM379" s="18" t="str">
        <f t="shared" si="326"/>
        <v>No</v>
      </c>
    </row>
    <row r="380" spans="1:39" x14ac:dyDescent="0.2">
      <c r="A380" s="18">
        <v>53014</v>
      </c>
      <c r="B380" s="18">
        <v>52697</v>
      </c>
      <c r="C380" s="18">
        <v>52701</v>
      </c>
      <c r="D380" s="40"/>
      <c r="E380" s="20" t="str">
        <f t="shared" si="348"/>
        <v>53014_52697_52701</v>
      </c>
      <c r="F380" s="21" t="s">
        <v>12</v>
      </c>
      <c r="G380" s="22">
        <v>107</v>
      </c>
      <c r="H380" s="22">
        <v>11</v>
      </c>
      <c r="I380" s="22">
        <v>5.2</v>
      </c>
      <c r="J380" s="22">
        <f t="shared" si="337"/>
        <v>123.2</v>
      </c>
      <c r="K380" s="48">
        <f t="shared" si="322"/>
        <v>1</v>
      </c>
      <c r="L380" s="22">
        <v>1.49</v>
      </c>
      <c r="M380" s="22">
        <v>25.23</v>
      </c>
      <c r="N380" s="22">
        <v>29.67</v>
      </c>
      <c r="O380" s="22">
        <v>0.04</v>
      </c>
      <c r="P380" s="22">
        <v>25.35</v>
      </c>
      <c r="Q380" s="22">
        <v>6.44</v>
      </c>
      <c r="R380" s="22">
        <v>0</v>
      </c>
      <c r="S380" s="22">
        <v>0</v>
      </c>
      <c r="T380" s="22">
        <v>0</v>
      </c>
      <c r="U380" s="22">
        <f t="shared" si="338"/>
        <v>88.22</v>
      </c>
      <c r="V380" s="23"/>
      <c r="W380" s="22">
        <f t="shared" si="339"/>
        <v>-25.22</v>
      </c>
      <c r="X380" s="22">
        <f t="shared" si="340"/>
        <v>-4.5599999999999996</v>
      </c>
      <c r="Y380" s="22">
        <f t="shared" si="341"/>
        <v>-5.2</v>
      </c>
      <c r="Z380" s="22">
        <f t="shared" si="342"/>
        <v>-34.980000000000004</v>
      </c>
      <c r="AA380" s="23"/>
      <c r="AB380" s="24">
        <f t="shared" si="349"/>
        <v>-0.23570093457943925</v>
      </c>
      <c r="AC380" s="24">
        <f t="shared" si="349"/>
        <v>-0.41454545454545449</v>
      </c>
      <c r="AD380" s="24">
        <f t="shared" si="349"/>
        <v>-1</v>
      </c>
      <c r="AE380" s="24">
        <f t="shared" si="349"/>
        <v>-0.28392857142857147</v>
      </c>
      <c r="AF380" s="23"/>
      <c r="AG380" s="25">
        <f t="shared" si="343"/>
        <v>3.402215107525862</v>
      </c>
      <c r="AH380" s="23"/>
      <c r="AI380" s="18" t="str">
        <f t="shared" si="344"/>
        <v>Pass</v>
      </c>
      <c r="AJ380" s="18" t="str">
        <f t="shared" si="345"/>
        <v>Pass</v>
      </c>
      <c r="AK380" s="18" t="str">
        <f t="shared" si="346"/>
        <v>Pass</v>
      </c>
      <c r="AL380" s="18" t="str">
        <f t="shared" si="347"/>
        <v>Pass</v>
      </c>
      <c r="AM380" s="18" t="str">
        <f t="shared" si="326"/>
        <v>No</v>
      </c>
    </row>
    <row r="381" spans="1:39" x14ac:dyDescent="0.2">
      <c r="A381" s="18">
        <v>65922</v>
      </c>
      <c r="B381" s="18">
        <v>121938</v>
      </c>
      <c r="C381" s="18"/>
      <c r="D381" s="40"/>
      <c r="E381" s="20" t="str">
        <f t="shared" si="348"/>
        <v>65922_121938_</v>
      </c>
      <c r="F381" s="21" t="s">
        <v>12</v>
      </c>
      <c r="G381" s="22">
        <v>740</v>
      </c>
      <c r="H381" s="22">
        <v>70</v>
      </c>
      <c r="I381" s="22">
        <v>26.8</v>
      </c>
      <c r="J381" s="22">
        <f t="shared" si="337"/>
        <v>836.8</v>
      </c>
      <c r="K381" s="48">
        <f t="shared" si="322"/>
        <v>1</v>
      </c>
      <c r="L381" s="22">
        <v>0.21</v>
      </c>
      <c r="M381" s="22">
        <v>21.72</v>
      </c>
      <c r="N381" s="22">
        <v>373.35</v>
      </c>
      <c r="O381" s="22">
        <v>0</v>
      </c>
      <c r="P381" s="22">
        <v>345.44</v>
      </c>
      <c r="Q381" s="22">
        <v>70.010000000000005</v>
      </c>
      <c r="R381" s="22">
        <v>32.983999999999995</v>
      </c>
      <c r="S381" s="22">
        <v>0.11599999999999999</v>
      </c>
      <c r="T381" s="22">
        <v>4.8439999999999994</v>
      </c>
      <c r="U381" s="22">
        <f t="shared" si="338"/>
        <v>848.67400000000009</v>
      </c>
      <c r="V381" s="23"/>
      <c r="W381" s="22">
        <f t="shared" si="339"/>
        <v>0.72000000000002728</v>
      </c>
      <c r="X381" s="22">
        <f t="shared" si="340"/>
        <v>1.0000000000005116E-2</v>
      </c>
      <c r="Y381" s="22">
        <f t="shared" si="341"/>
        <v>11.143999999999995</v>
      </c>
      <c r="Z381" s="22">
        <f t="shared" si="342"/>
        <v>11.874000000000137</v>
      </c>
      <c r="AA381" s="23"/>
      <c r="AB381" s="24">
        <f t="shared" si="349"/>
        <v>9.7297297297300989E-4</v>
      </c>
      <c r="AC381" s="24">
        <f t="shared" si="349"/>
        <v>1.4285714285721594E-4</v>
      </c>
      <c r="AD381" s="24">
        <f t="shared" si="349"/>
        <v>0.41582089552238788</v>
      </c>
      <c r="AE381" s="24">
        <f t="shared" si="349"/>
        <v>1.4189770554493473E-2</v>
      </c>
      <c r="AF381" s="23"/>
      <c r="AG381" s="25">
        <f t="shared" si="343"/>
        <v>0.40902609283803332</v>
      </c>
      <c r="AH381" s="23"/>
      <c r="AI381" s="18" t="str">
        <f t="shared" si="344"/>
        <v>Pass</v>
      </c>
      <c r="AJ381" s="18" t="str">
        <f t="shared" si="345"/>
        <v>Pass</v>
      </c>
      <c r="AK381" s="18" t="str">
        <f t="shared" si="346"/>
        <v>Pass</v>
      </c>
      <c r="AL381" s="18" t="str">
        <f t="shared" si="347"/>
        <v>Pass</v>
      </c>
      <c r="AM381" s="18" t="str">
        <f t="shared" si="326"/>
        <v>No</v>
      </c>
    </row>
    <row r="382" spans="1:39" x14ac:dyDescent="0.2">
      <c r="A382" s="18">
        <v>121932</v>
      </c>
      <c r="B382" s="18">
        <v>65913</v>
      </c>
      <c r="C382" s="18"/>
      <c r="D382" s="40"/>
      <c r="E382" s="20" t="str">
        <f t="shared" si="348"/>
        <v>121932_65913_</v>
      </c>
      <c r="F382" s="21" t="s">
        <v>12</v>
      </c>
      <c r="G382" s="22">
        <v>643</v>
      </c>
      <c r="H382" s="22">
        <v>72</v>
      </c>
      <c r="I382" s="22">
        <v>22.8</v>
      </c>
      <c r="J382" s="22">
        <f t="shared" si="337"/>
        <v>737.8</v>
      </c>
      <c r="K382" s="48">
        <f t="shared" si="322"/>
        <v>1</v>
      </c>
      <c r="L382" s="22">
        <v>0.15</v>
      </c>
      <c r="M382" s="22">
        <v>21.8</v>
      </c>
      <c r="N382" s="22">
        <v>321</v>
      </c>
      <c r="O382" s="22">
        <v>0.06</v>
      </c>
      <c r="P382" s="22">
        <v>300.74</v>
      </c>
      <c r="Q382" s="22">
        <v>72.03</v>
      </c>
      <c r="R382" s="22">
        <v>30.788</v>
      </c>
      <c r="S382" s="22">
        <v>5.6000000000000008E-2</v>
      </c>
      <c r="T382" s="22">
        <v>4.3159999999999998</v>
      </c>
      <c r="U382" s="22">
        <f t="shared" si="338"/>
        <v>750.94</v>
      </c>
      <c r="V382" s="23"/>
      <c r="W382" s="22">
        <f t="shared" si="339"/>
        <v>0.75</v>
      </c>
      <c r="X382" s="22">
        <f t="shared" si="340"/>
        <v>3.0000000000001137E-2</v>
      </c>
      <c r="Y382" s="22">
        <f t="shared" si="341"/>
        <v>12.360000000000003</v>
      </c>
      <c r="Z382" s="22">
        <f t="shared" si="342"/>
        <v>13.1400000000001</v>
      </c>
      <c r="AA382" s="23"/>
      <c r="AB382" s="24">
        <f t="shared" si="349"/>
        <v>1.1664074650077762E-3</v>
      </c>
      <c r="AC382" s="24">
        <f t="shared" si="349"/>
        <v>4.1666666666668247E-4</v>
      </c>
      <c r="AD382" s="24">
        <f t="shared" si="349"/>
        <v>0.54210526315789487</v>
      </c>
      <c r="AE382" s="24">
        <f t="shared" si="349"/>
        <v>1.7809704526972215E-2</v>
      </c>
      <c r="AF382" s="23"/>
      <c r="AG382" s="25">
        <f t="shared" si="343"/>
        <v>0.4816160310561618</v>
      </c>
      <c r="AH382" s="23"/>
      <c r="AI382" s="18" t="str">
        <f t="shared" si="344"/>
        <v>Pass</v>
      </c>
      <c r="AJ382" s="18" t="str">
        <f t="shared" si="345"/>
        <v>Pass</v>
      </c>
      <c r="AK382" s="18" t="str">
        <f t="shared" si="346"/>
        <v>Pass</v>
      </c>
      <c r="AL382" s="18" t="str">
        <f t="shared" si="347"/>
        <v>Pass</v>
      </c>
      <c r="AM382" s="18" t="str">
        <f t="shared" si="326"/>
        <v>No</v>
      </c>
    </row>
    <row r="383" spans="1:39" x14ac:dyDescent="0.2">
      <c r="A383" s="18">
        <v>124380</v>
      </c>
      <c r="B383" s="18">
        <v>134577</v>
      </c>
      <c r="C383" s="18"/>
      <c r="D383" s="40"/>
      <c r="E383" s="20" t="str">
        <f t="shared" si="348"/>
        <v>124380_134577_</v>
      </c>
      <c r="F383" s="21" t="s">
        <v>12</v>
      </c>
      <c r="G383" s="22">
        <v>396</v>
      </c>
      <c r="H383" s="22">
        <v>39</v>
      </c>
      <c r="I383" s="22">
        <v>26.4</v>
      </c>
      <c r="J383" s="22">
        <f t="shared" si="337"/>
        <v>461.4</v>
      </c>
      <c r="K383" s="48">
        <f t="shared" si="322"/>
        <v>1</v>
      </c>
      <c r="L383" s="22">
        <v>0.12</v>
      </c>
      <c r="M383" s="22">
        <v>12.49</v>
      </c>
      <c r="N383" s="22">
        <v>176.37</v>
      </c>
      <c r="O383" s="22">
        <v>0</v>
      </c>
      <c r="P383" s="22">
        <v>207.25</v>
      </c>
      <c r="Q383" s="22">
        <v>39</v>
      </c>
      <c r="R383" s="22">
        <v>26.204000000000001</v>
      </c>
      <c r="S383" s="22">
        <v>0.06</v>
      </c>
      <c r="T383" s="22">
        <v>2.7800000000000002</v>
      </c>
      <c r="U383" s="22">
        <f t="shared" si="338"/>
        <v>464.274</v>
      </c>
      <c r="V383" s="23"/>
      <c r="W383" s="22">
        <f t="shared" si="339"/>
        <v>0.23000000000001819</v>
      </c>
      <c r="X383" s="22">
        <f t="shared" si="340"/>
        <v>0</v>
      </c>
      <c r="Y383" s="22">
        <f t="shared" si="341"/>
        <v>2.6440000000000019</v>
      </c>
      <c r="Z383" s="22">
        <f t="shared" si="342"/>
        <v>2.8740000000000236</v>
      </c>
      <c r="AA383" s="23"/>
      <c r="AB383" s="24">
        <f t="shared" si="349"/>
        <v>5.8080808080812672E-4</v>
      </c>
      <c r="AC383" s="24">
        <f t="shared" si="349"/>
        <v>0</v>
      </c>
      <c r="AD383" s="24">
        <f t="shared" si="349"/>
        <v>0.10015151515151523</v>
      </c>
      <c r="AE383" s="24">
        <f t="shared" si="349"/>
        <v>6.2288686605982309E-3</v>
      </c>
      <c r="AF383" s="23"/>
      <c r="AG383" s="25">
        <f t="shared" si="343"/>
        <v>0.13358962441283947</v>
      </c>
      <c r="AH383" s="23"/>
      <c r="AI383" s="18" t="str">
        <f t="shared" si="344"/>
        <v>Pass</v>
      </c>
      <c r="AJ383" s="18" t="str">
        <f t="shared" si="345"/>
        <v>Pass</v>
      </c>
      <c r="AK383" s="18" t="str">
        <f t="shared" si="346"/>
        <v>Pass</v>
      </c>
      <c r="AL383" s="18" t="str">
        <f t="shared" si="347"/>
        <v>Pass</v>
      </c>
      <c r="AM383" s="18" t="str">
        <f t="shared" si="326"/>
        <v>No</v>
      </c>
    </row>
    <row r="384" spans="1:39" x14ac:dyDescent="0.2">
      <c r="A384" s="18">
        <v>134583</v>
      </c>
      <c r="B384" s="18">
        <v>124374</v>
      </c>
      <c r="C384" s="18"/>
      <c r="D384" s="40"/>
      <c r="E384" s="20" t="str">
        <f t="shared" si="348"/>
        <v>134583_124374_</v>
      </c>
      <c r="F384" s="21" t="s">
        <v>12</v>
      </c>
      <c r="G384" s="22">
        <v>401</v>
      </c>
      <c r="H384" s="22">
        <v>40</v>
      </c>
      <c r="I384" s="22">
        <v>20.399999999999999</v>
      </c>
      <c r="J384" s="22">
        <f t="shared" si="337"/>
        <v>461.4</v>
      </c>
      <c r="K384" s="48">
        <f t="shared" si="322"/>
        <v>1</v>
      </c>
      <c r="L384" s="22">
        <v>7.0000000000000007E-2</v>
      </c>
      <c r="M384" s="22">
        <v>13.56</v>
      </c>
      <c r="N384" s="22">
        <v>154.11000000000001</v>
      </c>
      <c r="O384" s="22">
        <v>0.02</v>
      </c>
      <c r="P384" s="22">
        <v>195.43</v>
      </c>
      <c r="Q384" s="22">
        <v>40.01</v>
      </c>
      <c r="R384" s="22">
        <v>21.3</v>
      </c>
      <c r="S384" s="22">
        <v>0</v>
      </c>
      <c r="T384" s="22">
        <v>2.0640000000000001</v>
      </c>
      <c r="U384" s="22">
        <f t="shared" si="338"/>
        <v>426.56400000000008</v>
      </c>
      <c r="V384" s="23"/>
      <c r="W384" s="22">
        <f t="shared" si="339"/>
        <v>-37.809999999999945</v>
      </c>
      <c r="X384" s="22">
        <f t="shared" si="340"/>
        <v>9.9999999999980105E-3</v>
      </c>
      <c r="Y384" s="22">
        <f t="shared" si="341"/>
        <v>2.9640000000000022</v>
      </c>
      <c r="Z384" s="22">
        <f t="shared" si="342"/>
        <v>-34.835999999999899</v>
      </c>
      <c r="AA384" s="23"/>
      <c r="AB384" s="24">
        <f t="shared" si="349"/>
        <v>-9.428927680797991E-2</v>
      </c>
      <c r="AC384" s="24">
        <f t="shared" si="349"/>
        <v>2.4999999999995024E-4</v>
      </c>
      <c r="AD384" s="24">
        <f t="shared" si="349"/>
        <v>0.14529411764705893</v>
      </c>
      <c r="AE384" s="24">
        <f t="shared" si="349"/>
        <v>-7.5500650195058305E-2</v>
      </c>
      <c r="AF384" s="23"/>
      <c r="AG384" s="25">
        <f t="shared" si="343"/>
        <v>1.6532769097111486</v>
      </c>
      <c r="AH384" s="23"/>
      <c r="AI384" s="18" t="str">
        <f t="shared" si="344"/>
        <v>Pass</v>
      </c>
      <c r="AJ384" s="18" t="str">
        <f t="shared" si="345"/>
        <v>Pass</v>
      </c>
      <c r="AK384" s="18" t="str">
        <f t="shared" si="346"/>
        <v>Pass</v>
      </c>
      <c r="AL384" s="18" t="str">
        <f t="shared" si="347"/>
        <v>Pass</v>
      </c>
      <c r="AM384" s="18" t="str">
        <f t="shared" si="326"/>
        <v>No</v>
      </c>
    </row>
    <row r="385" spans="1:39" x14ac:dyDescent="0.2">
      <c r="A385" s="18">
        <v>50632</v>
      </c>
      <c r="B385" s="18">
        <v>50643</v>
      </c>
      <c r="C385" s="18"/>
      <c r="D385" s="40"/>
      <c r="E385" s="20" t="str">
        <f t="shared" si="348"/>
        <v>50632_50643_</v>
      </c>
      <c r="F385" s="21" t="s">
        <v>12</v>
      </c>
      <c r="G385" s="22">
        <v>289</v>
      </c>
      <c r="H385" s="22">
        <v>29</v>
      </c>
      <c r="I385" s="22">
        <v>19.2</v>
      </c>
      <c r="J385" s="22">
        <f t="shared" si="337"/>
        <v>337.2</v>
      </c>
      <c r="K385" s="48">
        <f t="shared" si="322"/>
        <v>1</v>
      </c>
      <c r="L385" s="22">
        <v>14.13</v>
      </c>
      <c r="M385" s="22">
        <v>34.92</v>
      </c>
      <c r="N385" s="22">
        <v>42.83</v>
      </c>
      <c r="O385" s="22">
        <v>0.73</v>
      </c>
      <c r="P385" s="22">
        <v>197.61</v>
      </c>
      <c r="Q385" s="22">
        <v>29.59</v>
      </c>
      <c r="R385" s="22">
        <v>17.636000000000003</v>
      </c>
      <c r="S385" s="22">
        <v>8.0000000000000002E-3</v>
      </c>
      <c r="T385" s="22">
        <v>1.452</v>
      </c>
      <c r="U385" s="22">
        <f t="shared" si="338"/>
        <v>338.90600000000001</v>
      </c>
      <c r="V385" s="23"/>
      <c r="W385" s="22">
        <f t="shared" si="339"/>
        <v>1.2200000000000273</v>
      </c>
      <c r="X385" s="22">
        <f t="shared" si="340"/>
        <v>0.58999999999999986</v>
      </c>
      <c r="Y385" s="22">
        <f t="shared" si="341"/>
        <v>-0.10399999999999565</v>
      </c>
      <c r="Z385" s="22">
        <f t="shared" si="342"/>
        <v>1.7060000000000173</v>
      </c>
      <c r="AA385" s="23"/>
      <c r="AB385" s="24">
        <f t="shared" si="349"/>
        <v>4.2214532871973258E-3</v>
      </c>
      <c r="AC385" s="24">
        <f t="shared" si="349"/>
        <v>2.0344827586206891E-2</v>
      </c>
      <c r="AD385" s="24">
        <f t="shared" si="349"/>
        <v>-5.4166666666664405E-3</v>
      </c>
      <c r="AE385" s="24">
        <f t="shared" si="349"/>
        <v>5.0593119810202177E-3</v>
      </c>
      <c r="AF385" s="23"/>
      <c r="AG385" s="25">
        <f t="shared" si="343"/>
        <v>9.2786892396581916E-2</v>
      </c>
      <c r="AH385" s="23"/>
      <c r="AI385" s="18" t="str">
        <f t="shared" si="344"/>
        <v>Pass</v>
      </c>
      <c r="AJ385" s="18" t="str">
        <f t="shared" si="345"/>
        <v>Pass</v>
      </c>
      <c r="AK385" s="18" t="str">
        <f t="shared" si="346"/>
        <v>Pass</v>
      </c>
      <c r="AL385" s="18" t="str">
        <f t="shared" si="347"/>
        <v>Pass</v>
      </c>
      <c r="AM385" s="18" t="str">
        <f t="shared" si="326"/>
        <v>No</v>
      </c>
    </row>
    <row r="386" spans="1:39" x14ac:dyDescent="0.2">
      <c r="A386" s="18">
        <v>50643</v>
      </c>
      <c r="B386" s="18">
        <v>50632</v>
      </c>
      <c r="C386" s="18"/>
      <c r="D386" s="40"/>
      <c r="E386" s="20" t="str">
        <f t="shared" si="348"/>
        <v>50643_50632_</v>
      </c>
      <c r="F386" s="21" t="s">
        <v>12</v>
      </c>
      <c r="G386" s="22">
        <v>328</v>
      </c>
      <c r="H386" s="22">
        <v>34</v>
      </c>
      <c r="I386" s="22">
        <v>14.8</v>
      </c>
      <c r="J386" s="22">
        <f t="shared" si="337"/>
        <v>376.8</v>
      </c>
      <c r="K386" s="48">
        <f t="shared" si="322"/>
        <v>1</v>
      </c>
      <c r="L386" s="22">
        <v>19.21</v>
      </c>
      <c r="M386" s="22">
        <v>36.270000000000003</v>
      </c>
      <c r="N386" s="22">
        <v>35.369999999999997</v>
      </c>
      <c r="O386" s="22">
        <v>0.33</v>
      </c>
      <c r="P386" s="22">
        <v>232.76</v>
      </c>
      <c r="Q386" s="22">
        <v>30.1</v>
      </c>
      <c r="R386" s="22">
        <v>13.544</v>
      </c>
      <c r="S386" s="22">
        <v>8.0000000000000002E-3</v>
      </c>
      <c r="T386" s="22">
        <v>1.1080000000000001</v>
      </c>
      <c r="U386" s="22">
        <f t="shared" si="338"/>
        <v>368.7</v>
      </c>
      <c r="V386" s="23"/>
      <c r="W386" s="22">
        <f t="shared" si="339"/>
        <v>-4.0600000000000023</v>
      </c>
      <c r="X386" s="22">
        <f t="shared" si="340"/>
        <v>-3.8999999999999986</v>
      </c>
      <c r="Y386" s="22">
        <f t="shared" si="341"/>
        <v>-0.14000000000000057</v>
      </c>
      <c r="Z386" s="22">
        <f t="shared" si="342"/>
        <v>-8.1000000000000227</v>
      </c>
      <c r="AA386" s="23"/>
      <c r="AB386" s="24">
        <f t="shared" si="349"/>
        <v>-1.2378048780487812E-2</v>
      </c>
      <c r="AC386" s="24">
        <f t="shared" si="349"/>
        <v>-0.11470588235294113</v>
      </c>
      <c r="AD386" s="24">
        <f t="shared" si="349"/>
        <v>-9.4594594594594981E-3</v>
      </c>
      <c r="AE386" s="24">
        <f t="shared" si="349"/>
        <v>-2.1496815286624265E-2</v>
      </c>
      <c r="AF386" s="23"/>
      <c r="AG386" s="25">
        <f t="shared" si="343"/>
        <v>0.41954272318737434</v>
      </c>
      <c r="AH386" s="23"/>
      <c r="AI386" s="18" t="str">
        <f t="shared" si="344"/>
        <v>Pass</v>
      </c>
      <c r="AJ386" s="18" t="str">
        <f t="shared" si="345"/>
        <v>Pass</v>
      </c>
      <c r="AK386" s="18" t="str">
        <f t="shared" si="346"/>
        <v>Pass</v>
      </c>
      <c r="AL386" s="18" t="str">
        <f t="shared" si="347"/>
        <v>Pass</v>
      </c>
      <c r="AM386" s="18" t="str">
        <f t="shared" si="326"/>
        <v>No</v>
      </c>
    </row>
    <row r="387" spans="1:39" x14ac:dyDescent="0.2">
      <c r="A387" s="18">
        <v>50671</v>
      </c>
      <c r="B387" s="18">
        <v>50680</v>
      </c>
      <c r="C387" s="18"/>
      <c r="D387" s="40"/>
      <c r="E387" s="20" t="str">
        <f t="shared" si="348"/>
        <v>50671_50680_</v>
      </c>
      <c r="F387" s="21" t="s">
        <v>12</v>
      </c>
      <c r="G387" s="22">
        <v>278</v>
      </c>
      <c r="H387" s="22">
        <v>28</v>
      </c>
      <c r="I387" s="22">
        <v>6.8</v>
      </c>
      <c r="J387" s="22">
        <f t="shared" si="337"/>
        <v>312.8</v>
      </c>
      <c r="K387" s="48">
        <f t="shared" si="322"/>
        <v>1</v>
      </c>
      <c r="L387" s="22">
        <v>21.11</v>
      </c>
      <c r="M387" s="22">
        <v>30.17</v>
      </c>
      <c r="N387" s="22">
        <v>26.75</v>
      </c>
      <c r="O387" s="22">
        <v>0.28000000000000003</v>
      </c>
      <c r="P387" s="22">
        <v>198.89</v>
      </c>
      <c r="Q387" s="22">
        <v>28</v>
      </c>
      <c r="R387" s="22">
        <v>0.23199999999999998</v>
      </c>
      <c r="S387" s="22">
        <v>0</v>
      </c>
      <c r="T387" s="22">
        <v>0.06</v>
      </c>
      <c r="U387" s="22">
        <f t="shared" si="338"/>
        <v>305.49200000000002</v>
      </c>
      <c r="V387" s="23"/>
      <c r="W387" s="22">
        <f t="shared" si="339"/>
        <v>-0.80000000000001137</v>
      </c>
      <c r="X387" s="22">
        <f t="shared" si="340"/>
        <v>0</v>
      </c>
      <c r="Y387" s="22">
        <f t="shared" si="341"/>
        <v>-6.508</v>
      </c>
      <c r="Z387" s="22">
        <f t="shared" si="342"/>
        <v>-7.3079999999999927</v>
      </c>
      <c r="AA387" s="23"/>
      <c r="AB387" s="24">
        <f t="shared" si="349"/>
        <v>-2.8776978417266595E-3</v>
      </c>
      <c r="AC387" s="24">
        <f t="shared" si="349"/>
        <v>0</v>
      </c>
      <c r="AD387" s="24">
        <f t="shared" si="349"/>
        <v>-0.95705882352941174</v>
      </c>
      <c r="AE387" s="24">
        <f t="shared" si="349"/>
        <v>-2.3363171355498698E-2</v>
      </c>
      <c r="AF387" s="23"/>
      <c r="AG387" s="25">
        <f t="shared" si="343"/>
        <v>0.4156394130770249</v>
      </c>
      <c r="AH387" s="23"/>
      <c r="AI387" s="18" t="str">
        <f t="shared" si="344"/>
        <v>Pass</v>
      </c>
      <c r="AJ387" s="18" t="str">
        <f t="shared" si="345"/>
        <v>Pass</v>
      </c>
      <c r="AK387" s="18" t="str">
        <f t="shared" si="346"/>
        <v>Pass</v>
      </c>
      <c r="AL387" s="18" t="str">
        <f t="shared" si="347"/>
        <v>Pass</v>
      </c>
      <c r="AM387" s="18" t="str">
        <f t="shared" si="326"/>
        <v>No</v>
      </c>
    </row>
    <row r="388" spans="1:39" x14ac:dyDescent="0.2">
      <c r="A388" s="18">
        <v>50680</v>
      </c>
      <c r="B388" s="18">
        <v>50671</v>
      </c>
      <c r="C388" s="18"/>
      <c r="D388" s="40"/>
      <c r="E388" s="20" t="str">
        <f t="shared" si="348"/>
        <v>50680_50671_</v>
      </c>
      <c r="F388" s="21" t="s">
        <v>12</v>
      </c>
      <c r="G388" s="22">
        <v>265</v>
      </c>
      <c r="H388" s="22">
        <v>27</v>
      </c>
      <c r="I388" s="22">
        <v>9.6</v>
      </c>
      <c r="J388" s="22">
        <f t="shared" si="337"/>
        <v>301.60000000000002</v>
      </c>
      <c r="K388" s="48">
        <f t="shared" si="322"/>
        <v>1</v>
      </c>
      <c r="L388" s="22">
        <v>18.23</v>
      </c>
      <c r="M388" s="22">
        <v>22.6</v>
      </c>
      <c r="N388" s="22">
        <v>22.7</v>
      </c>
      <c r="O388" s="22">
        <v>0.44</v>
      </c>
      <c r="P388" s="22">
        <v>188.98</v>
      </c>
      <c r="Q388" s="22">
        <v>27.03</v>
      </c>
      <c r="R388" s="22">
        <v>5.992</v>
      </c>
      <c r="S388" s="22">
        <v>0</v>
      </c>
      <c r="T388" s="22">
        <v>3.5999999999999997E-2</v>
      </c>
      <c r="U388" s="22">
        <f t="shared" si="338"/>
        <v>286.00800000000004</v>
      </c>
      <c r="V388" s="23"/>
      <c r="W388" s="22">
        <f t="shared" si="339"/>
        <v>-12.050000000000011</v>
      </c>
      <c r="X388" s="22">
        <f t="shared" si="340"/>
        <v>3.0000000000001137E-2</v>
      </c>
      <c r="Y388" s="22">
        <f t="shared" si="341"/>
        <v>-3.5720000000000001</v>
      </c>
      <c r="Z388" s="22">
        <f t="shared" si="342"/>
        <v>-15.591999999999985</v>
      </c>
      <c r="AA388" s="23"/>
      <c r="AB388" s="24">
        <f t="shared" si="349"/>
        <v>-4.5471698113207587E-2</v>
      </c>
      <c r="AC388" s="24">
        <f t="shared" si="349"/>
        <v>1.1111111111111532E-3</v>
      </c>
      <c r="AD388" s="24">
        <f t="shared" si="349"/>
        <v>-0.37208333333333338</v>
      </c>
      <c r="AE388" s="24">
        <f t="shared" si="349"/>
        <v>-5.1697612732095437E-2</v>
      </c>
      <c r="AF388" s="23"/>
      <c r="AG388" s="25">
        <f t="shared" si="343"/>
        <v>0.90964717269311535</v>
      </c>
      <c r="AH388" s="23"/>
      <c r="AI388" s="18" t="str">
        <f t="shared" si="344"/>
        <v>Pass</v>
      </c>
      <c r="AJ388" s="18" t="str">
        <f t="shared" si="345"/>
        <v>Pass</v>
      </c>
      <c r="AK388" s="18" t="str">
        <f t="shared" si="346"/>
        <v>Pass</v>
      </c>
      <c r="AL388" s="18" t="str">
        <f t="shared" si="347"/>
        <v>Pass</v>
      </c>
      <c r="AM388" s="18" t="str">
        <f t="shared" si="326"/>
        <v>No</v>
      </c>
    </row>
    <row r="389" spans="1:39" x14ac:dyDescent="0.2">
      <c r="A389" s="18">
        <v>52700</v>
      </c>
      <c r="B389" s="18">
        <v>52706</v>
      </c>
      <c r="C389" s="18"/>
      <c r="D389" s="40"/>
      <c r="E389" s="20" t="str">
        <f t="shared" si="348"/>
        <v>52700_52706_</v>
      </c>
      <c r="F389" s="21" t="s">
        <v>12</v>
      </c>
      <c r="G389" s="22">
        <v>812</v>
      </c>
      <c r="H389" s="22">
        <v>83</v>
      </c>
      <c r="I389" s="22">
        <v>40.799999999999997</v>
      </c>
      <c r="J389" s="22">
        <f t="shared" si="337"/>
        <v>935.8</v>
      </c>
      <c r="K389" s="48">
        <f t="shared" si="322"/>
        <v>1</v>
      </c>
      <c r="L389" s="22">
        <v>25.99</v>
      </c>
      <c r="M389" s="22">
        <v>105.24</v>
      </c>
      <c r="N389" s="22">
        <v>158.9</v>
      </c>
      <c r="O389" s="22">
        <v>1.34</v>
      </c>
      <c r="P389" s="22">
        <v>441.44</v>
      </c>
      <c r="Q389" s="22">
        <v>82.18</v>
      </c>
      <c r="R389" s="22">
        <v>38.292000000000002</v>
      </c>
      <c r="S389" s="22">
        <v>0</v>
      </c>
      <c r="T389" s="22">
        <v>2.2679999999999998</v>
      </c>
      <c r="U389" s="22">
        <f t="shared" si="338"/>
        <v>855.65</v>
      </c>
      <c r="V389" s="23"/>
      <c r="W389" s="22">
        <f t="shared" si="339"/>
        <v>-79.090000000000032</v>
      </c>
      <c r="X389" s="22">
        <f t="shared" si="340"/>
        <v>-0.81999999999999318</v>
      </c>
      <c r="Y389" s="22">
        <f t="shared" si="341"/>
        <v>-0.23999999999999488</v>
      </c>
      <c r="Z389" s="22">
        <f t="shared" si="342"/>
        <v>-80.149999999999977</v>
      </c>
      <c r="AA389" s="23"/>
      <c r="AB389" s="24">
        <f t="shared" si="349"/>
        <v>-9.7401477832512351E-2</v>
      </c>
      <c r="AC389" s="24">
        <f t="shared" si="349"/>
        <v>-9.8795180722890744E-3</v>
      </c>
      <c r="AD389" s="24">
        <f t="shared" si="349"/>
        <v>-5.8823529411763456E-3</v>
      </c>
      <c r="AE389" s="24">
        <f t="shared" si="349"/>
        <v>-8.5648642872408615E-2</v>
      </c>
      <c r="AF389" s="23"/>
      <c r="AG389" s="25">
        <f t="shared" si="343"/>
        <v>2.6780345696555257</v>
      </c>
      <c r="AH389" s="23"/>
      <c r="AI389" s="18" t="str">
        <f t="shared" si="344"/>
        <v>Pass</v>
      </c>
      <c r="AJ389" s="18" t="str">
        <f t="shared" si="345"/>
        <v>Pass</v>
      </c>
      <c r="AK389" s="18" t="str">
        <f t="shared" si="346"/>
        <v>Pass</v>
      </c>
      <c r="AL389" s="18" t="str">
        <f t="shared" si="347"/>
        <v>Pass</v>
      </c>
      <c r="AM389" s="18" t="str">
        <f t="shared" si="326"/>
        <v>No</v>
      </c>
    </row>
    <row r="390" spans="1:39" x14ac:dyDescent="0.2">
      <c r="A390" s="18">
        <v>52706</v>
      </c>
      <c r="B390" s="18">
        <v>52700</v>
      </c>
      <c r="C390" s="18"/>
      <c r="D390" s="40"/>
      <c r="E390" s="20" t="str">
        <f t="shared" si="348"/>
        <v>52706_52700_</v>
      </c>
      <c r="F390" s="21" t="s">
        <v>12</v>
      </c>
      <c r="G390" s="22">
        <v>781</v>
      </c>
      <c r="H390" s="22">
        <v>80</v>
      </c>
      <c r="I390" s="22">
        <v>45.2</v>
      </c>
      <c r="J390" s="22">
        <f t="shared" si="337"/>
        <v>906.2</v>
      </c>
      <c r="K390" s="48">
        <f t="shared" si="322"/>
        <v>1</v>
      </c>
      <c r="L390" s="22">
        <v>22.67</v>
      </c>
      <c r="M390" s="22">
        <v>110.13</v>
      </c>
      <c r="N390" s="22">
        <v>202.1</v>
      </c>
      <c r="O390" s="22">
        <v>1.66</v>
      </c>
      <c r="P390" s="22">
        <v>470.66</v>
      </c>
      <c r="Q390" s="22">
        <v>81.62</v>
      </c>
      <c r="R390" s="22">
        <v>39.372</v>
      </c>
      <c r="S390" s="22">
        <v>0</v>
      </c>
      <c r="T390" s="22">
        <v>5.04</v>
      </c>
      <c r="U390" s="22">
        <f t="shared" si="338"/>
        <v>933.25199999999995</v>
      </c>
      <c r="V390" s="23"/>
      <c r="W390" s="22">
        <f t="shared" si="339"/>
        <v>26.220000000000027</v>
      </c>
      <c r="X390" s="22">
        <f t="shared" si="340"/>
        <v>1.6200000000000045</v>
      </c>
      <c r="Y390" s="22">
        <f t="shared" si="341"/>
        <v>-0.78800000000000381</v>
      </c>
      <c r="Z390" s="22">
        <f t="shared" si="342"/>
        <v>27.051999999999907</v>
      </c>
      <c r="AA390" s="23"/>
      <c r="AB390" s="24">
        <f t="shared" si="349"/>
        <v>3.3572343149807976E-2</v>
      </c>
      <c r="AC390" s="24">
        <f t="shared" si="349"/>
        <v>2.0250000000000056E-2</v>
      </c>
      <c r="AD390" s="24">
        <f t="shared" si="349"/>
        <v>-1.7433628318584155E-2</v>
      </c>
      <c r="AE390" s="24">
        <f t="shared" si="349"/>
        <v>2.9852129772677011E-2</v>
      </c>
      <c r="AF390" s="23"/>
      <c r="AG390" s="25">
        <f t="shared" si="343"/>
        <v>0.89201087026033032</v>
      </c>
      <c r="AH390" s="23"/>
      <c r="AI390" s="18" t="str">
        <f t="shared" si="344"/>
        <v>Pass</v>
      </c>
      <c r="AJ390" s="18" t="str">
        <f t="shared" si="345"/>
        <v>Pass</v>
      </c>
      <c r="AK390" s="18" t="str">
        <f t="shared" si="346"/>
        <v>Pass</v>
      </c>
      <c r="AL390" s="18" t="str">
        <f t="shared" si="347"/>
        <v>Pass</v>
      </c>
      <c r="AM390" s="18" t="str">
        <f t="shared" si="326"/>
        <v>No</v>
      </c>
    </row>
    <row r="391" spans="1:39" x14ac:dyDescent="0.2">
      <c r="A391" s="18">
        <v>51378</v>
      </c>
      <c r="B391" s="18">
        <v>50860</v>
      </c>
      <c r="C391" s="18">
        <v>50859</v>
      </c>
      <c r="D391" s="40"/>
      <c r="E391" s="20" t="str">
        <f t="shared" si="348"/>
        <v>51378_50860_50859</v>
      </c>
      <c r="F391" s="21" t="s">
        <v>12</v>
      </c>
      <c r="G391" s="22">
        <v>38</v>
      </c>
      <c r="H391" s="22">
        <v>4</v>
      </c>
      <c r="I391" s="22">
        <v>4.4000000000000004</v>
      </c>
      <c r="J391" s="22">
        <f t="shared" si="337"/>
        <v>46.4</v>
      </c>
      <c r="K391" s="48">
        <f t="shared" si="322"/>
        <v>1</v>
      </c>
      <c r="L391" s="22">
        <v>0.84</v>
      </c>
      <c r="M391" s="22">
        <v>11.72</v>
      </c>
      <c r="N391" s="22">
        <v>5.71</v>
      </c>
      <c r="O391" s="22">
        <v>0.02</v>
      </c>
      <c r="P391" s="22">
        <v>16.28</v>
      </c>
      <c r="Q391" s="22">
        <v>4</v>
      </c>
      <c r="R391" s="22">
        <v>0</v>
      </c>
      <c r="S391" s="22">
        <v>0</v>
      </c>
      <c r="T391" s="22">
        <v>0</v>
      </c>
      <c r="U391" s="22">
        <f t="shared" si="338"/>
        <v>38.57</v>
      </c>
      <c r="V391" s="23"/>
      <c r="W391" s="22">
        <f t="shared" si="339"/>
        <v>-3.4299999999999997</v>
      </c>
      <c r="X391" s="22">
        <f t="shared" si="340"/>
        <v>0</v>
      </c>
      <c r="Y391" s="22">
        <f t="shared" si="341"/>
        <v>-4.4000000000000004</v>
      </c>
      <c r="Z391" s="22">
        <f t="shared" si="342"/>
        <v>-7.8299999999999983</v>
      </c>
      <c r="AA391" s="23"/>
      <c r="AB391" s="24">
        <f t="shared" si="349"/>
        <v>-9.0263157894736837E-2</v>
      </c>
      <c r="AC391" s="24">
        <f t="shared" si="349"/>
        <v>0</v>
      </c>
      <c r="AD391" s="24">
        <f t="shared" si="349"/>
        <v>-1</v>
      </c>
      <c r="AE391" s="24">
        <f t="shared" si="349"/>
        <v>-0.16874999999999996</v>
      </c>
      <c r="AF391" s="23"/>
      <c r="AG391" s="25">
        <f t="shared" si="343"/>
        <v>1.2012791816871498</v>
      </c>
      <c r="AH391" s="23"/>
      <c r="AI391" s="18" t="str">
        <f t="shared" si="344"/>
        <v>Pass</v>
      </c>
      <c r="AJ391" s="18" t="str">
        <f t="shared" si="345"/>
        <v>Pass</v>
      </c>
      <c r="AK391" s="18" t="str">
        <f t="shared" si="346"/>
        <v>Pass</v>
      </c>
      <c r="AL391" s="18" t="str">
        <f t="shared" si="347"/>
        <v>Pass</v>
      </c>
      <c r="AM391" s="18" t="str">
        <f t="shared" si="326"/>
        <v>No</v>
      </c>
    </row>
    <row r="392" spans="1:39" x14ac:dyDescent="0.2">
      <c r="A392" s="18">
        <v>51378</v>
      </c>
      <c r="B392" s="18">
        <v>50860</v>
      </c>
      <c r="C392" s="18">
        <v>50857</v>
      </c>
      <c r="D392" s="40"/>
      <c r="E392" s="20" t="str">
        <f t="shared" si="348"/>
        <v>51378_50860_50857</v>
      </c>
      <c r="F392" s="21" t="s">
        <v>12</v>
      </c>
      <c r="G392" s="22">
        <v>116</v>
      </c>
      <c r="H392" s="22">
        <v>12</v>
      </c>
      <c r="I392" s="22">
        <v>8.4</v>
      </c>
      <c r="J392" s="22">
        <f t="shared" si="337"/>
        <v>136.4</v>
      </c>
      <c r="K392" s="48">
        <f t="shared" ref="K392:K399" si="350">COUNTIF(E:E,E392)</f>
        <v>1</v>
      </c>
      <c r="L392" s="22">
        <v>4.47</v>
      </c>
      <c r="M392" s="22">
        <v>21.74</v>
      </c>
      <c r="N392" s="22">
        <v>11.72</v>
      </c>
      <c r="O392" s="22">
        <v>0.33</v>
      </c>
      <c r="P392" s="22">
        <v>76.95</v>
      </c>
      <c r="Q392" s="22">
        <v>12.02</v>
      </c>
      <c r="R392" s="22">
        <v>1.8120000000000001</v>
      </c>
      <c r="S392" s="22">
        <v>0</v>
      </c>
      <c r="T392" s="22">
        <v>1.6E-2</v>
      </c>
      <c r="U392" s="22">
        <f t="shared" si="338"/>
        <v>129.05799999999999</v>
      </c>
      <c r="V392" s="23"/>
      <c r="W392" s="22">
        <f t="shared" si="339"/>
        <v>-0.78999999999999204</v>
      </c>
      <c r="X392" s="22">
        <f t="shared" si="340"/>
        <v>1.9999999999999574E-2</v>
      </c>
      <c r="Y392" s="22">
        <f t="shared" si="341"/>
        <v>-6.5720000000000001</v>
      </c>
      <c r="Z392" s="22">
        <f t="shared" si="342"/>
        <v>-7.342000000000013</v>
      </c>
      <c r="AA392" s="23"/>
      <c r="AB392" s="24">
        <f t="shared" ref="AB392:AE399" si="351">W392/G392</f>
        <v>-6.8103448275861379E-3</v>
      </c>
      <c r="AC392" s="24">
        <f t="shared" si="351"/>
        <v>1.6666666666666312E-3</v>
      </c>
      <c r="AD392" s="24">
        <f t="shared" si="351"/>
        <v>-0.7823809523809524</v>
      </c>
      <c r="AE392" s="24">
        <f t="shared" si="351"/>
        <v>-5.3826979472140858E-2</v>
      </c>
      <c r="AF392" s="23"/>
      <c r="AG392" s="25">
        <f t="shared" si="343"/>
        <v>0.63728173140573841</v>
      </c>
      <c r="AH392" s="23"/>
      <c r="AI392" s="18" t="str">
        <f t="shared" si="344"/>
        <v>Pass</v>
      </c>
      <c r="AJ392" s="18" t="str">
        <f t="shared" si="345"/>
        <v>Pass</v>
      </c>
      <c r="AK392" s="18" t="str">
        <f t="shared" si="346"/>
        <v>Pass</v>
      </c>
      <c r="AL392" s="18" t="str">
        <f t="shared" si="347"/>
        <v>Pass</v>
      </c>
      <c r="AM392" s="18" t="str">
        <f t="shared" ref="AM392:AM396" si="352">IF(AG392&gt;10,"Yes","No")</f>
        <v>No</v>
      </c>
    </row>
    <row r="393" spans="1:39" x14ac:dyDescent="0.2">
      <c r="A393" s="18">
        <v>50857</v>
      </c>
      <c r="B393" s="18">
        <v>50860</v>
      </c>
      <c r="C393" s="18">
        <v>50859</v>
      </c>
      <c r="D393" s="40"/>
      <c r="E393" s="20" t="str">
        <f t="shared" si="348"/>
        <v>50857_50860_50859</v>
      </c>
      <c r="F393" s="21" t="s">
        <v>12</v>
      </c>
      <c r="G393" s="22">
        <v>303</v>
      </c>
      <c r="H393" s="22">
        <v>31</v>
      </c>
      <c r="I393" s="22">
        <v>16.8</v>
      </c>
      <c r="J393" s="22">
        <f t="shared" si="337"/>
        <v>350.8</v>
      </c>
      <c r="K393" s="48">
        <f t="shared" si="350"/>
        <v>1</v>
      </c>
      <c r="L393" s="22">
        <v>6.87</v>
      </c>
      <c r="M393" s="22">
        <v>75.739999999999995</v>
      </c>
      <c r="N393" s="22">
        <v>75.67</v>
      </c>
      <c r="O393" s="22">
        <v>7.0000000000000007E-2</v>
      </c>
      <c r="P393" s="22">
        <v>136.54</v>
      </c>
      <c r="Q393" s="22">
        <v>31.25</v>
      </c>
      <c r="R393" s="22">
        <v>15.52</v>
      </c>
      <c r="S393" s="22">
        <v>1.2E-2</v>
      </c>
      <c r="T393" s="22">
        <v>0.43200000000000005</v>
      </c>
      <c r="U393" s="22">
        <f t="shared" si="338"/>
        <v>342.10399999999998</v>
      </c>
      <c r="V393" s="23"/>
      <c r="W393" s="22">
        <f t="shared" si="339"/>
        <v>-8.1100000000000136</v>
      </c>
      <c r="X393" s="22">
        <f t="shared" si="340"/>
        <v>0.25</v>
      </c>
      <c r="Y393" s="22">
        <f t="shared" si="341"/>
        <v>-0.8360000000000003</v>
      </c>
      <c r="Z393" s="22">
        <f t="shared" si="342"/>
        <v>-8.6960000000000264</v>
      </c>
      <c r="AA393" s="23"/>
      <c r="AB393" s="24">
        <f t="shared" si="351"/>
        <v>-2.6765676567656809E-2</v>
      </c>
      <c r="AC393" s="24">
        <f t="shared" si="351"/>
        <v>8.0645161290322578E-3</v>
      </c>
      <c r="AD393" s="24">
        <f t="shared" si="351"/>
        <v>-4.9761904761904778E-2</v>
      </c>
      <c r="AE393" s="24">
        <f t="shared" si="351"/>
        <v>-2.4789053591790268E-2</v>
      </c>
      <c r="AF393" s="23"/>
      <c r="AG393" s="25">
        <f t="shared" si="343"/>
        <v>0.46719479394431324</v>
      </c>
      <c r="AH393" s="23"/>
      <c r="AI393" s="18" t="str">
        <f t="shared" si="344"/>
        <v>Pass</v>
      </c>
      <c r="AJ393" s="18" t="str">
        <f t="shared" si="345"/>
        <v>Pass</v>
      </c>
      <c r="AK393" s="18" t="str">
        <f t="shared" si="346"/>
        <v>Pass</v>
      </c>
      <c r="AL393" s="18" t="str">
        <f t="shared" si="347"/>
        <v>Pass</v>
      </c>
      <c r="AM393" s="18" t="str">
        <f t="shared" si="352"/>
        <v>No</v>
      </c>
    </row>
    <row r="394" spans="1:39" x14ac:dyDescent="0.2">
      <c r="A394" s="18">
        <v>50857</v>
      </c>
      <c r="B394" s="18">
        <v>50860</v>
      </c>
      <c r="C394" s="18">
        <v>51378</v>
      </c>
      <c r="D394" s="40"/>
      <c r="E394" s="20" t="str">
        <f t="shared" si="348"/>
        <v>50857_50860_51378</v>
      </c>
      <c r="F394" s="21" t="s">
        <v>12</v>
      </c>
      <c r="G394" s="22">
        <v>154</v>
      </c>
      <c r="H394" s="22">
        <v>16</v>
      </c>
      <c r="I394" s="22">
        <v>13.6</v>
      </c>
      <c r="J394" s="22">
        <f t="shared" si="337"/>
        <v>183.6</v>
      </c>
      <c r="K394" s="48">
        <f t="shared" si="350"/>
        <v>1</v>
      </c>
      <c r="L394" s="22">
        <v>5.85</v>
      </c>
      <c r="M394" s="22">
        <v>23.41</v>
      </c>
      <c r="N394" s="22">
        <v>17.34</v>
      </c>
      <c r="O394" s="22">
        <v>0.44</v>
      </c>
      <c r="P394" s="22">
        <v>107.06</v>
      </c>
      <c r="Q394" s="22">
        <v>16.03</v>
      </c>
      <c r="R394" s="22">
        <v>6.8000000000000005E-2</v>
      </c>
      <c r="S394" s="22">
        <v>0</v>
      </c>
      <c r="T394" s="22">
        <v>8.0000000000000002E-3</v>
      </c>
      <c r="U394" s="22">
        <f t="shared" si="338"/>
        <v>170.20600000000002</v>
      </c>
      <c r="V394" s="23"/>
      <c r="W394" s="22">
        <f t="shared" si="339"/>
        <v>9.9999999999994316E-2</v>
      </c>
      <c r="X394" s="22">
        <f t="shared" si="340"/>
        <v>3.0000000000001137E-2</v>
      </c>
      <c r="Y394" s="22">
        <f t="shared" si="341"/>
        <v>-13.523999999999999</v>
      </c>
      <c r="Z394" s="22">
        <f t="shared" si="342"/>
        <v>-13.393999999999977</v>
      </c>
      <c r="AA394" s="23"/>
      <c r="AB394" s="24">
        <f t="shared" si="351"/>
        <v>6.4935064935061249E-4</v>
      </c>
      <c r="AC394" s="24">
        <f t="shared" si="351"/>
        <v>1.8750000000000711E-3</v>
      </c>
      <c r="AD394" s="24">
        <f t="shared" si="351"/>
        <v>-0.99441176470588233</v>
      </c>
      <c r="AE394" s="24">
        <f t="shared" si="351"/>
        <v>-7.2952069716775481E-2</v>
      </c>
      <c r="AF394" s="23"/>
      <c r="AG394" s="25">
        <f t="shared" si="343"/>
        <v>1.0070306655036103</v>
      </c>
      <c r="AH394" s="23"/>
      <c r="AI394" s="18" t="str">
        <f t="shared" si="344"/>
        <v>Pass</v>
      </c>
      <c r="AJ394" s="18" t="str">
        <f t="shared" si="345"/>
        <v>Pass</v>
      </c>
      <c r="AK394" s="18" t="str">
        <f t="shared" si="346"/>
        <v>Pass</v>
      </c>
      <c r="AL394" s="18" t="str">
        <f t="shared" si="347"/>
        <v>Pass</v>
      </c>
      <c r="AM394" s="18" t="str">
        <f t="shared" si="352"/>
        <v>No</v>
      </c>
    </row>
    <row r="395" spans="1:39" x14ac:dyDescent="0.2">
      <c r="A395" s="18">
        <v>50859</v>
      </c>
      <c r="B395" s="18">
        <v>50860</v>
      </c>
      <c r="C395" s="18">
        <v>51378</v>
      </c>
      <c r="D395" s="40"/>
      <c r="E395" s="20" t="str">
        <f t="shared" si="348"/>
        <v>50859_50860_51378</v>
      </c>
      <c r="F395" s="21" t="s">
        <v>12</v>
      </c>
      <c r="G395" s="22">
        <v>31</v>
      </c>
      <c r="H395" s="22">
        <v>3</v>
      </c>
      <c r="I395" s="22">
        <v>1.6</v>
      </c>
      <c r="J395" s="22">
        <f t="shared" si="337"/>
        <v>35.6</v>
      </c>
      <c r="K395" s="48">
        <f t="shared" si="350"/>
        <v>1</v>
      </c>
      <c r="L395" s="22">
        <v>0.9</v>
      </c>
      <c r="M395" s="22">
        <v>6.03</v>
      </c>
      <c r="N395" s="22">
        <v>4.66</v>
      </c>
      <c r="O395" s="22">
        <v>0.04</v>
      </c>
      <c r="P395" s="22">
        <v>17.82</v>
      </c>
      <c r="Q395" s="22">
        <v>0.14000000000000001</v>
      </c>
      <c r="R395" s="22">
        <v>0</v>
      </c>
      <c r="S395" s="22">
        <v>0</v>
      </c>
      <c r="T395" s="22">
        <v>0</v>
      </c>
      <c r="U395" s="22">
        <f t="shared" si="338"/>
        <v>29.59</v>
      </c>
      <c r="V395" s="23"/>
      <c r="W395" s="22">
        <f t="shared" si="339"/>
        <v>-1.5500000000000007</v>
      </c>
      <c r="X395" s="22">
        <f t="shared" si="340"/>
        <v>-2.86</v>
      </c>
      <c r="Y395" s="22">
        <f t="shared" si="341"/>
        <v>-1.6</v>
      </c>
      <c r="Z395" s="22">
        <f t="shared" si="342"/>
        <v>-6.0100000000000016</v>
      </c>
      <c r="AA395" s="23"/>
      <c r="AB395" s="24">
        <f t="shared" si="351"/>
        <v>-5.0000000000000024E-2</v>
      </c>
      <c r="AC395" s="24">
        <f t="shared" si="351"/>
        <v>-0.95333333333333325</v>
      </c>
      <c r="AD395" s="24">
        <f t="shared" si="351"/>
        <v>-1</v>
      </c>
      <c r="AE395" s="24">
        <f t="shared" si="351"/>
        <v>-0.16882022471910116</v>
      </c>
      <c r="AF395" s="23"/>
      <c r="AG395" s="25">
        <f t="shared" si="343"/>
        <v>1.0526863203405186</v>
      </c>
      <c r="AH395" s="23"/>
      <c r="AI395" s="18" t="str">
        <f t="shared" si="344"/>
        <v>Pass</v>
      </c>
      <c r="AJ395" s="18" t="str">
        <f t="shared" si="345"/>
        <v>Pass</v>
      </c>
      <c r="AK395" s="18" t="str">
        <f t="shared" si="346"/>
        <v>Pass</v>
      </c>
      <c r="AL395" s="18" t="str">
        <f t="shared" si="347"/>
        <v>Pass</v>
      </c>
      <c r="AM395" s="18" t="str">
        <f t="shared" si="352"/>
        <v>No</v>
      </c>
    </row>
    <row r="396" spans="1:39" x14ac:dyDescent="0.2">
      <c r="A396" s="18">
        <v>50859</v>
      </c>
      <c r="B396" s="18">
        <v>50860</v>
      </c>
      <c r="C396" s="18">
        <v>50857</v>
      </c>
      <c r="D396" s="40"/>
      <c r="E396" s="20" t="str">
        <f t="shared" si="348"/>
        <v>50859_50860_50857</v>
      </c>
      <c r="F396" s="21" t="s">
        <v>12</v>
      </c>
      <c r="G396" s="22">
        <v>330</v>
      </c>
      <c r="H396" s="22">
        <v>34</v>
      </c>
      <c r="I396" s="22">
        <v>20.8</v>
      </c>
      <c r="J396" s="22">
        <f t="shared" si="337"/>
        <v>384.8</v>
      </c>
      <c r="K396" s="48">
        <f t="shared" si="350"/>
        <v>1</v>
      </c>
      <c r="L396" s="22">
        <v>9.81</v>
      </c>
      <c r="M396" s="22">
        <v>46.05</v>
      </c>
      <c r="N396" s="22">
        <v>70.12</v>
      </c>
      <c r="O396" s="22">
        <v>0.16</v>
      </c>
      <c r="P396" s="22">
        <v>165.43</v>
      </c>
      <c r="Q396" s="22">
        <v>34.04</v>
      </c>
      <c r="R396" s="22">
        <v>21.236000000000001</v>
      </c>
      <c r="S396" s="22">
        <v>0</v>
      </c>
      <c r="T396" s="22">
        <v>0.36799999999999999</v>
      </c>
      <c r="U396" s="22">
        <f t="shared" si="338"/>
        <v>347.214</v>
      </c>
      <c r="V396" s="23"/>
      <c r="W396" s="22">
        <f t="shared" si="339"/>
        <v>-38.430000000000007</v>
      </c>
      <c r="X396" s="22">
        <f t="shared" si="340"/>
        <v>3.9999999999999147E-2</v>
      </c>
      <c r="Y396" s="22">
        <f t="shared" si="341"/>
        <v>0.80399999999999849</v>
      </c>
      <c r="Z396" s="22">
        <f t="shared" si="342"/>
        <v>-37.586000000000013</v>
      </c>
      <c r="AA396" s="23"/>
      <c r="AB396" s="24">
        <f t="shared" si="351"/>
        <v>-0.11645454545454548</v>
      </c>
      <c r="AC396" s="24">
        <f t="shared" si="351"/>
        <v>1.1764705882352691E-3</v>
      </c>
      <c r="AD396" s="24">
        <f t="shared" si="351"/>
        <v>3.865384615384608E-2</v>
      </c>
      <c r="AE396" s="24">
        <f t="shared" si="351"/>
        <v>-9.7676715176715209E-2</v>
      </c>
      <c r="AF396" s="23"/>
      <c r="AG396" s="25">
        <f t="shared" si="343"/>
        <v>1.9646329052136391</v>
      </c>
      <c r="AH396" s="23"/>
      <c r="AI396" s="18" t="str">
        <f t="shared" si="344"/>
        <v>Pass</v>
      </c>
      <c r="AJ396" s="18" t="str">
        <f t="shared" si="345"/>
        <v>Pass</v>
      </c>
      <c r="AK396" s="18" t="str">
        <f t="shared" si="346"/>
        <v>Pass</v>
      </c>
      <c r="AL396" s="18" t="str">
        <f t="shared" si="347"/>
        <v>Pass</v>
      </c>
      <c r="AM396" s="18" t="str">
        <f t="shared" si="352"/>
        <v>No</v>
      </c>
    </row>
  </sheetData>
  <mergeCells count="95">
    <mergeCell ref="G198:J198"/>
    <mergeCell ref="L198:U198"/>
    <mergeCell ref="W198:Z198"/>
    <mergeCell ref="AB198:AE198"/>
    <mergeCell ref="AI198:AJ198"/>
    <mergeCell ref="G175:J175"/>
    <mergeCell ref="L175:U175"/>
    <mergeCell ref="W175:Z175"/>
    <mergeCell ref="AB175:AE175"/>
    <mergeCell ref="AI175:AJ175"/>
    <mergeCell ref="G186:J186"/>
    <mergeCell ref="L186:U186"/>
    <mergeCell ref="W186:Z186"/>
    <mergeCell ref="AB186:AE186"/>
    <mergeCell ref="AI186:AJ186"/>
    <mergeCell ref="G154:J154"/>
    <mergeCell ref="L154:U154"/>
    <mergeCell ref="W154:Z154"/>
    <mergeCell ref="AB154:AE154"/>
    <mergeCell ref="AI154:AJ154"/>
    <mergeCell ref="G164:J164"/>
    <mergeCell ref="L164:U164"/>
    <mergeCell ref="W164:Z164"/>
    <mergeCell ref="AB164:AE164"/>
    <mergeCell ref="AI164:AJ164"/>
    <mergeCell ref="G134:J134"/>
    <mergeCell ref="L134:U134"/>
    <mergeCell ref="W134:Z134"/>
    <mergeCell ref="AB134:AE134"/>
    <mergeCell ref="AI134:AJ134"/>
    <mergeCell ref="G144:J144"/>
    <mergeCell ref="L144:U144"/>
    <mergeCell ref="W144:Z144"/>
    <mergeCell ref="AB144:AE144"/>
    <mergeCell ref="AI144:AJ144"/>
    <mergeCell ref="G114:J114"/>
    <mergeCell ref="L114:U114"/>
    <mergeCell ref="W114:Z114"/>
    <mergeCell ref="AB114:AE114"/>
    <mergeCell ref="AI114:AJ114"/>
    <mergeCell ref="G124:J124"/>
    <mergeCell ref="L124:U124"/>
    <mergeCell ref="W124:Z124"/>
    <mergeCell ref="AB124:AE124"/>
    <mergeCell ref="AI124:AJ124"/>
    <mergeCell ref="G89:J89"/>
    <mergeCell ref="L89:U89"/>
    <mergeCell ref="W89:Z89"/>
    <mergeCell ref="AB89:AE89"/>
    <mergeCell ref="AI89:AJ89"/>
    <mergeCell ref="G101:J101"/>
    <mergeCell ref="L101:U101"/>
    <mergeCell ref="W101:Z101"/>
    <mergeCell ref="AB101:AE101"/>
    <mergeCell ref="AI101:AJ101"/>
    <mergeCell ref="G67:J67"/>
    <mergeCell ref="L67:U67"/>
    <mergeCell ref="W67:Z67"/>
    <mergeCell ref="AB67:AE67"/>
    <mergeCell ref="AI67:AJ67"/>
    <mergeCell ref="G78:J78"/>
    <mergeCell ref="L78:U78"/>
    <mergeCell ref="W78:Z78"/>
    <mergeCell ref="AB78:AE78"/>
    <mergeCell ref="AI78:AJ78"/>
    <mergeCell ref="G47:J47"/>
    <mergeCell ref="L47:U47"/>
    <mergeCell ref="W47:Z47"/>
    <mergeCell ref="AB47:AE47"/>
    <mergeCell ref="AI47:AJ47"/>
    <mergeCell ref="G57:J57"/>
    <mergeCell ref="L57:U57"/>
    <mergeCell ref="W57:Z57"/>
    <mergeCell ref="AB57:AE57"/>
    <mergeCell ref="AI57:AJ57"/>
    <mergeCell ref="G27:J27"/>
    <mergeCell ref="L27:U27"/>
    <mergeCell ref="W27:Z27"/>
    <mergeCell ref="AB27:AE27"/>
    <mergeCell ref="AI27:AJ27"/>
    <mergeCell ref="G37:J37"/>
    <mergeCell ref="L37:U37"/>
    <mergeCell ref="W37:Z37"/>
    <mergeCell ref="AB37:AE37"/>
    <mergeCell ref="AI37:AJ37"/>
    <mergeCell ref="G5:J5"/>
    <mergeCell ref="L5:U5"/>
    <mergeCell ref="W5:Z5"/>
    <mergeCell ref="AB5:AE5"/>
    <mergeCell ref="AI5:AJ5"/>
    <mergeCell ref="G16:J16"/>
    <mergeCell ref="L16:U16"/>
    <mergeCell ref="W16:Z16"/>
    <mergeCell ref="AB16:AE16"/>
    <mergeCell ref="AI16:AJ16"/>
  </mergeCells>
  <conditionalFormatting sqref="AI29:AJ32 AI49:AI54 AI59:AI64 AI200:AL396">
    <cfRule type="cellIs" dxfId="166" priority="166" operator="equal">
      <formula>"Pass"</formula>
    </cfRule>
    <cfRule type="cellIs" dxfId="165" priority="167" operator="equal">
      <formula>"Fail"</formula>
    </cfRule>
  </conditionalFormatting>
  <conditionalFormatting sqref="AI33:AI34">
    <cfRule type="cellIs" dxfId="164" priority="164" operator="equal">
      <formula>"Pass"</formula>
    </cfRule>
    <cfRule type="cellIs" dxfId="163" priority="165" operator="equal">
      <formula>"Fail"</formula>
    </cfRule>
  </conditionalFormatting>
  <conditionalFormatting sqref="AI39:AJ42">
    <cfRule type="cellIs" dxfId="162" priority="162" operator="equal">
      <formula>"Pass"</formula>
    </cfRule>
    <cfRule type="cellIs" dxfId="161" priority="163" operator="equal">
      <formula>"Fail"</formula>
    </cfRule>
  </conditionalFormatting>
  <conditionalFormatting sqref="AI97:AI98">
    <cfRule type="cellIs" dxfId="160" priority="138" operator="equal">
      <formula>"Pass"</formula>
    </cfRule>
    <cfRule type="cellIs" dxfId="159" priority="139" operator="equal">
      <formula>"Fail"</formula>
    </cfRule>
  </conditionalFormatting>
  <conditionalFormatting sqref="AI43:AI44">
    <cfRule type="cellIs" dxfId="158" priority="160" operator="equal">
      <formula>"Pass"</formula>
    </cfRule>
    <cfRule type="cellIs" dxfId="157" priority="161" operator="equal">
      <formula>"Fail"</formula>
    </cfRule>
  </conditionalFormatting>
  <conditionalFormatting sqref="AJ49:AJ52">
    <cfRule type="cellIs" dxfId="156" priority="158" operator="equal">
      <formula>"Pass"</formula>
    </cfRule>
    <cfRule type="cellIs" dxfId="155" priority="159" operator="equal">
      <formula>"Fail"</formula>
    </cfRule>
  </conditionalFormatting>
  <conditionalFormatting sqref="AJ59:AJ62">
    <cfRule type="cellIs" dxfId="154" priority="156" operator="equal">
      <formula>"Pass"</formula>
    </cfRule>
    <cfRule type="cellIs" dxfId="153" priority="157" operator="equal">
      <formula>"Fail"</formula>
    </cfRule>
  </conditionalFormatting>
  <conditionalFormatting sqref="AI69:AI73">
    <cfRule type="cellIs" dxfId="152" priority="154" operator="equal">
      <formula>"Pass"</formula>
    </cfRule>
    <cfRule type="cellIs" dxfId="151" priority="155" operator="equal">
      <formula>"Fail"</formula>
    </cfRule>
  </conditionalFormatting>
  <conditionalFormatting sqref="AJ69:AJ73">
    <cfRule type="cellIs" dxfId="150" priority="152" operator="equal">
      <formula>"Pass"</formula>
    </cfRule>
    <cfRule type="cellIs" dxfId="149" priority="153" operator="equal">
      <formula>"Fail"</formula>
    </cfRule>
  </conditionalFormatting>
  <conditionalFormatting sqref="AI74:AI75">
    <cfRule type="cellIs" dxfId="148" priority="150" operator="equal">
      <formula>"Pass"</formula>
    </cfRule>
    <cfRule type="cellIs" dxfId="147" priority="151" operator="equal">
      <formula>"Fail"</formula>
    </cfRule>
  </conditionalFormatting>
  <conditionalFormatting sqref="AI80:AI84">
    <cfRule type="cellIs" dxfId="146" priority="148" operator="equal">
      <formula>"Pass"</formula>
    </cfRule>
    <cfRule type="cellIs" dxfId="145" priority="149" operator="equal">
      <formula>"Fail"</formula>
    </cfRule>
  </conditionalFormatting>
  <conditionalFormatting sqref="AJ80:AJ84">
    <cfRule type="cellIs" dxfId="144" priority="146" operator="equal">
      <formula>"Pass"</formula>
    </cfRule>
    <cfRule type="cellIs" dxfId="143" priority="147" operator="equal">
      <formula>"Fail"</formula>
    </cfRule>
  </conditionalFormatting>
  <conditionalFormatting sqref="AI85:AI86">
    <cfRule type="cellIs" dxfId="142" priority="144" operator="equal">
      <formula>"Pass"</formula>
    </cfRule>
    <cfRule type="cellIs" dxfId="141" priority="145" operator="equal">
      <formula>"Fail"</formula>
    </cfRule>
  </conditionalFormatting>
  <conditionalFormatting sqref="AI91:AI96">
    <cfRule type="cellIs" dxfId="140" priority="142" operator="equal">
      <formula>"Pass"</formula>
    </cfRule>
    <cfRule type="cellIs" dxfId="139" priority="143" operator="equal">
      <formula>"Fail"</formula>
    </cfRule>
  </conditionalFormatting>
  <conditionalFormatting sqref="AJ91:AJ96">
    <cfRule type="cellIs" dxfId="138" priority="140" operator="equal">
      <formula>"Pass"</formula>
    </cfRule>
    <cfRule type="cellIs" dxfId="137" priority="141" operator="equal">
      <formula>"Fail"</formula>
    </cfRule>
  </conditionalFormatting>
  <conditionalFormatting sqref="AI103:AI108">
    <cfRule type="cellIs" dxfId="136" priority="136" operator="equal">
      <formula>"Pass"</formula>
    </cfRule>
    <cfRule type="cellIs" dxfId="135" priority="137" operator="equal">
      <formula>"Fail"</formula>
    </cfRule>
  </conditionalFormatting>
  <conditionalFormatting sqref="AJ103:AJ108">
    <cfRule type="cellIs" dxfId="134" priority="134" operator="equal">
      <formula>"Pass"</formula>
    </cfRule>
    <cfRule type="cellIs" dxfId="133" priority="135" operator="equal">
      <formula>"Fail"</formula>
    </cfRule>
  </conditionalFormatting>
  <conditionalFormatting sqref="AI109:AI110">
    <cfRule type="cellIs" dxfId="132" priority="132" operator="equal">
      <formula>"Pass"</formula>
    </cfRule>
    <cfRule type="cellIs" dxfId="131" priority="133" operator="equal">
      <formula>"Fail"</formula>
    </cfRule>
  </conditionalFormatting>
  <conditionalFormatting sqref="AI7:AJ11">
    <cfRule type="cellIs" dxfId="130" priority="130" operator="equal">
      <formula>"Pass"</formula>
    </cfRule>
    <cfRule type="cellIs" dxfId="129" priority="131" operator="equal">
      <formula>"Fail"</formula>
    </cfRule>
  </conditionalFormatting>
  <conditionalFormatting sqref="AI18:AJ22">
    <cfRule type="cellIs" dxfId="128" priority="128" operator="equal">
      <formula>"Pass"</formula>
    </cfRule>
    <cfRule type="cellIs" dxfId="127" priority="129" operator="equal">
      <formula>"Fail"</formula>
    </cfRule>
  </conditionalFormatting>
  <conditionalFormatting sqref="AI12:AI13">
    <cfRule type="cellIs" dxfId="126" priority="126" operator="equal">
      <formula>"Pass"</formula>
    </cfRule>
    <cfRule type="cellIs" dxfId="125" priority="127" operator="equal">
      <formula>"Fail"</formula>
    </cfRule>
  </conditionalFormatting>
  <conditionalFormatting sqref="AI23:AI24">
    <cfRule type="cellIs" dxfId="124" priority="124" operator="equal">
      <formula>"Pass"</formula>
    </cfRule>
    <cfRule type="cellIs" dxfId="123" priority="125" operator="equal">
      <formula>"Fail"</formula>
    </cfRule>
  </conditionalFormatting>
  <conditionalFormatting sqref="K200:K396">
    <cfRule type="cellIs" dxfId="122" priority="123" operator="greaterThan">
      <formula>1</formula>
    </cfRule>
  </conditionalFormatting>
  <conditionalFormatting sqref="AK7:AK11">
    <cfRule type="cellIs" dxfId="121" priority="121" operator="equal">
      <formula>"Pass"</formula>
    </cfRule>
    <cfRule type="cellIs" dxfId="120" priority="122" operator="equal">
      <formula>"Fail"</formula>
    </cfRule>
  </conditionalFormatting>
  <conditionalFormatting sqref="AK18:AK22">
    <cfRule type="cellIs" dxfId="119" priority="119" operator="equal">
      <formula>"Pass"</formula>
    </cfRule>
    <cfRule type="cellIs" dxfId="118" priority="120" operator="equal">
      <formula>"Fail"</formula>
    </cfRule>
  </conditionalFormatting>
  <conditionalFormatting sqref="AK29:AK32">
    <cfRule type="cellIs" dxfId="117" priority="117" operator="equal">
      <formula>"Pass"</formula>
    </cfRule>
    <cfRule type="cellIs" dxfId="116" priority="118" operator="equal">
      <formula>"Fail"</formula>
    </cfRule>
  </conditionalFormatting>
  <conditionalFormatting sqref="AK39:AK42">
    <cfRule type="cellIs" dxfId="115" priority="115" operator="equal">
      <formula>"Pass"</formula>
    </cfRule>
    <cfRule type="cellIs" dxfId="114" priority="116" operator="equal">
      <formula>"Fail"</formula>
    </cfRule>
  </conditionalFormatting>
  <conditionalFormatting sqref="AK49:AK52">
    <cfRule type="cellIs" dxfId="113" priority="113" operator="equal">
      <formula>"Pass"</formula>
    </cfRule>
    <cfRule type="cellIs" dxfId="112" priority="114" operator="equal">
      <formula>"Fail"</formula>
    </cfRule>
  </conditionalFormatting>
  <conditionalFormatting sqref="AK59:AK62">
    <cfRule type="cellIs" dxfId="111" priority="111" operator="equal">
      <formula>"Pass"</formula>
    </cfRule>
    <cfRule type="cellIs" dxfId="110" priority="112" operator="equal">
      <formula>"Fail"</formula>
    </cfRule>
  </conditionalFormatting>
  <conditionalFormatting sqref="AK69:AK73">
    <cfRule type="cellIs" dxfId="109" priority="109" operator="equal">
      <formula>"Pass"</formula>
    </cfRule>
    <cfRule type="cellIs" dxfId="108" priority="110" operator="equal">
      <formula>"Fail"</formula>
    </cfRule>
  </conditionalFormatting>
  <conditionalFormatting sqref="AK80:AK84">
    <cfRule type="cellIs" dxfId="107" priority="107" operator="equal">
      <formula>"Pass"</formula>
    </cfRule>
    <cfRule type="cellIs" dxfId="106" priority="108" operator="equal">
      <formula>"Fail"</formula>
    </cfRule>
  </conditionalFormatting>
  <conditionalFormatting sqref="AK91:AK96">
    <cfRule type="cellIs" dxfId="105" priority="105" operator="equal">
      <formula>"Pass"</formula>
    </cfRule>
    <cfRule type="cellIs" dxfId="104" priority="106" operator="equal">
      <formula>"Fail"</formula>
    </cfRule>
  </conditionalFormatting>
  <conditionalFormatting sqref="AK103:AK108">
    <cfRule type="cellIs" dxfId="103" priority="103" operator="equal">
      <formula>"Pass"</formula>
    </cfRule>
    <cfRule type="cellIs" dxfId="102" priority="104" operator="equal">
      <formula>"Fail"</formula>
    </cfRule>
  </conditionalFormatting>
  <conditionalFormatting sqref="AL7">
    <cfRule type="cellIs" dxfId="101" priority="101" operator="equal">
      <formula>"Pass"</formula>
    </cfRule>
    <cfRule type="cellIs" dxfId="100" priority="102" operator="equal">
      <formula>"Fail"</formula>
    </cfRule>
  </conditionalFormatting>
  <conditionalFormatting sqref="AL8">
    <cfRule type="cellIs" dxfId="99" priority="99" operator="equal">
      <formula>"Pass"</formula>
    </cfRule>
    <cfRule type="cellIs" dxfId="98" priority="100" operator="equal">
      <formula>"Fail"</formula>
    </cfRule>
  </conditionalFormatting>
  <conditionalFormatting sqref="AL9">
    <cfRule type="cellIs" dxfId="97" priority="97" operator="equal">
      <formula>"Pass"</formula>
    </cfRule>
    <cfRule type="cellIs" dxfId="96" priority="98" operator="equal">
      <formula>"Fail"</formula>
    </cfRule>
  </conditionalFormatting>
  <conditionalFormatting sqref="AL10">
    <cfRule type="cellIs" dxfId="95" priority="95" operator="equal">
      <formula>"Pass"</formula>
    </cfRule>
    <cfRule type="cellIs" dxfId="94" priority="96" operator="equal">
      <formula>"Fail"</formula>
    </cfRule>
  </conditionalFormatting>
  <conditionalFormatting sqref="AL11">
    <cfRule type="cellIs" dxfId="93" priority="93" operator="equal">
      <formula>"Pass"</formula>
    </cfRule>
    <cfRule type="cellIs" dxfId="92" priority="94" operator="equal">
      <formula>"Fail"</formula>
    </cfRule>
  </conditionalFormatting>
  <conditionalFormatting sqref="AL18:AL22">
    <cfRule type="cellIs" dxfId="91" priority="91" operator="equal">
      <formula>"Pass"</formula>
    </cfRule>
    <cfRule type="cellIs" dxfId="90" priority="92" operator="equal">
      <formula>"Fail"</formula>
    </cfRule>
  </conditionalFormatting>
  <conditionalFormatting sqref="AL29:AL32">
    <cfRule type="cellIs" dxfId="89" priority="89" operator="equal">
      <formula>"Pass"</formula>
    </cfRule>
    <cfRule type="cellIs" dxfId="88" priority="90" operator="equal">
      <formula>"Fail"</formula>
    </cfRule>
  </conditionalFormatting>
  <conditionalFormatting sqref="AL39:AL42">
    <cfRule type="cellIs" dxfId="87" priority="87" operator="equal">
      <formula>"Pass"</formula>
    </cfRule>
    <cfRule type="cellIs" dxfId="86" priority="88" operator="equal">
      <formula>"Fail"</formula>
    </cfRule>
  </conditionalFormatting>
  <conditionalFormatting sqref="AL49:AL52">
    <cfRule type="cellIs" dxfId="85" priority="85" operator="equal">
      <formula>"Pass"</formula>
    </cfRule>
    <cfRule type="cellIs" dxfId="84" priority="86" operator="equal">
      <formula>"Fail"</formula>
    </cfRule>
  </conditionalFormatting>
  <conditionalFormatting sqref="AL59:AL62">
    <cfRule type="cellIs" dxfId="83" priority="83" operator="equal">
      <formula>"Pass"</formula>
    </cfRule>
    <cfRule type="cellIs" dxfId="82" priority="84" operator="equal">
      <formula>"Fail"</formula>
    </cfRule>
  </conditionalFormatting>
  <conditionalFormatting sqref="AL69:AL73">
    <cfRule type="cellIs" dxfId="81" priority="81" operator="equal">
      <formula>"Pass"</formula>
    </cfRule>
    <cfRule type="cellIs" dxfId="80" priority="82" operator="equal">
      <formula>"Fail"</formula>
    </cfRule>
  </conditionalFormatting>
  <conditionalFormatting sqref="AL80:AL84">
    <cfRule type="cellIs" dxfId="79" priority="79" operator="equal">
      <formula>"Pass"</formula>
    </cfRule>
    <cfRule type="cellIs" dxfId="78" priority="80" operator="equal">
      <formula>"Fail"</formula>
    </cfRule>
  </conditionalFormatting>
  <conditionalFormatting sqref="AL91:AL96">
    <cfRule type="cellIs" dxfId="77" priority="77" operator="equal">
      <formula>"Pass"</formula>
    </cfRule>
    <cfRule type="cellIs" dxfId="76" priority="78" operator="equal">
      <formula>"Fail"</formula>
    </cfRule>
  </conditionalFormatting>
  <conditionalFormatting sqref="AL103:AL108">
    <cfRule type="cellIs" dxfId="75" priority="75" operator="equal">
      <formula>"Pass"</formula>
    </cfRule>
    <cfRule type="cellIs" dxfId="74" priority="76" operator="equal">
      <formula>"Fail"</formula>
    </cfRule>
  </conditionalFormatting>
  <conditionalFormatting sqref="AI188:AL192 AI177:AL181">
    <cfRule type="cellIs" dxfId="73" priority="73" operator="equal">
      <formula>"Pass"</formula>
    </cfRule>
    <cfRule type="cellIs" dxfId="72" priority="74" operator="equal">
      <formula>"Fail"</formula>
    </cfRule>
  </conditionalFormatting>
  <conditionalFormatting sqref="AL116:AL119">
    <cfRule type="cellIs" dxfId="71" priority="63" operator="equal">
      <formula>"Pass"</formula>
    </cfRule>
    <cfRule type="cellIs" dxfId="70" priority="64" operator="equal">
      <formula>"Fail"</formula>
    </cfRule>
  </conditionalFormatting>
  <conditionalFormatting sqref="AL126:AL129">
    <cfRule type="cellIs" dxfId="69" priority="53" operator="equal">
      <formula>"Pass"</formula>
    </cfRule>
    <cfRule type="cellIs" dxfId="68" priority="54" operator="equal">
      <formula>"Fail"</formula>
    </cfRule>
  </conditionalFormatting>
  <conditionalFormatting sqref="AL136:AL139">
    <cfRule type="cellIs" dxfId="67" priority="43" operator="equal">
      <formula>"Pass"</formula>
    </cfRule>
    <cfRule type="cellIs" dxfId="66" priority="44" operator="equal">
      <formula>"Fail"</formula>
    </cfRule>
  </conditionalFormatting>
  <conditionalFormatting sqref="AL146:AL149">
    <cfRule type="cellIs" dxfId="65" priority="33" operator="equal">
      <formula>"Pass"</formula>
    </cfRule>
    <cfRule type="cellIs" dxfId="64" priority="34" operator="equal">
      <formula>"Fail"</formula>
    </cfRule>
  </conditionalFormatting>
  <conditionalFormatting sqref="AL156:AL159">
    <cfRule type="cellIs" dxfId="63" priority="23" operator="equal">
      <formula>"Pass"</formula>
    </cfRule>
    <cfRule type="cellIs" dxfId="62" priority="24" operator="equal">
      <formula>"Fail"</formula>
    </cfRule>
  </conditionalFormatting>
  <conditionalFormatting sqref="AI116:AI119">
    <cfRule type="cellIs" dxfId="61" priority="71" operator="equal">
      <formula>"Pass"</formula>
    </cfRule>
    <cfRule type="cellIs" dxfId="60" priority="72" operator="equal">
      <formula>"Fail"</formula>
    </cfRule>
  </conditionalFormatting>
  <conditionalFormatting sqref="AJ116:AJ119">
    <cfRule type="cellIs" dxfId="59" priority="69" operator="equal">
      <formula>"Pass"</formula>
    </cfRule>
    <cfRule type="cellIs" dxfId="58" priority="70" operator="equal">
      <formula>"Fail"</formula>
    </cfRule>
  </conditionalFormatting>
  <conditionalFormatting sqref="AI120:AI121">
    <cfRule type="cellIs" dxfId="57" priority="67" operator="equal">
      <formula>"Pass"</formula>
    </cfRule>
    <cfRule type="cellIs" dxfId="56" priority="68" operator="equal">
      <formula>"Fail"</formula>
    </cfRule>
  </conditionalFormatting>
  <conditionalFormatting sqref="AK116:AK119">
    <cfRule type="cellIs" dxfId="55" priority="65" operator="equal">
      <formula>"Pass"</formula>
    </cfRule>
    <cfRule type="cellIs" dxfId="54" priority="66" operator="equal">
      <formula>"Fail"</formula>
    </cfRule>
  </conditionalFormatting>
  <conditionalFormatting sqref="AL166:AL169">
    <cfRule type="cellIs" dxfId="53" priority="13" operator="equal">
      <formula>"Pass"</formula>
    </cfRule>
    <cfRule type="cellIs" dxfId="52" priority="14" operator="equal">
      <formula>"Fail"</formula>
    </cfRule>
  </conditionalFormatting>
  <conditionalFormatting sqref="AI126:AI129">
    <cfRule type="cellIs" dxfId="51" priority="61" operator="equal">
      <formula>"Pass"</formula>
    </cfRule>
    <cfRule type="cellIs" dxfId="50" priority="62" operator="equal">
      <formula>"Fail"</formula>
    </cfRule>
  </conditionalFormatting>
  <conditionalFormatting sqref="AJ126:AJ129">
    <cfRule type="cellIs" dxfId="49" priority="59" operator="equal">
      <formula>"Pass"</formula>
    </cfRule>
    <cfRule type="cellIs" dxfId="48" priority="60" operator="equal">
      <formula>"Fail"</formula>
    </cfRule>
  </conditionalFormatting>
  <conditionalFormatting sqref="AI130:AI131">
    <cfRule type="cellIs" dxfId="47" priority="57" operator="equal">
      <formula>"Pass"</formula>
    </cfRule>
    <cfRule type="cellIs" dxfId="46" priority="58" operator="equal">
      <formula>"Fail"</formula>
    </cfRule>
  </conditionalFormatting>
  <conditionalFormatting sqref="AK126:AK129">
    <cfRule type="cellIs" dxfId="45" priority="55" operator="equal">
      <formula>"Pass"</formula>
    </cfRule>
    <cfRule type="cellIs" dxfId="44" priority="56" operator="equal">
      <formula>"Fail"</formula>
    </cfRule>
  </conditionalFormatting>
  <conditionalFormatting sqref="AI136:AI139">
    <cfRule type="cellIs" dxfId="43" priority="51" operator="equal">
      <formula>"Pass"</formula>
    </cfRule>
    <cfRule type="cellIs" dxfId="42" priority="52" operator="equal">
      <formula>"Fail"</formula>
    </cfRule>
  </conditionalFormatting>
  <conditionalFormatting sqref="AJ136:AJ139">
    <cfRule type="cellIs" dxfId="41" priority="49" operator="equal">
      <formula>"Pass"</formula>
    </cfRule>
    <cfRule type="cellIs" dxfId="40" priority="50" operator="equal">
      <formula>"Fail"</formula>
    </cfRule>
  </conditionalFormatting>
  <conditionalFormatting sqref="AI140:AI141">
    <cfRule type="cellIs" dxfId="39" priority="47" operator="equal">
      <formula>"Pass"</formula>
    </cfRule>
    <cfRule type="cellIs" dxfId="38" priority="48" operator="equal">
      <formula>"Fail"</formula>
    </cfRule>
  </conditionalFormatting>
  <conditionalFormatting sqref="AK136:AK139">
    <cfRule type="cellIs" dxfId="37" priority="45" operator="equal">
      <formula>"Pass"</formula>
    </cfRule>
    <cfRule type="cellIs" dxfId="36" priority="46" operator="equal">
      <formula>"Fail"</formula>
    </cfRule>
  </conditionalFormatting>
  <conditionalFormatting sqref="AI146:AI149">
    <cfRule type="cellIs" dxfId="35" priority="41" operator="equal">
      <formula>"Pass"</formula>
    </cfRule>
    <cfRule type="cellIs" dxfId="34" priority="42" operator="equal">
      <formula>"Fail"</formula>
    </cfRule>
  </conditionalFormatting>
  <conditionalFormatting sqref="AJ146:AJ149">
    <cfRule type="cellIs" dxfId="33" priority="39" operator="equal">
      <formula>"Pass"</formula>
    </cfRule>
    <cfRule type="cellIs" dxfId="32" priority="40" operator="equal">
      <formula>"Fail"</formula>
    </cfRule>
  </conditionalFormatting>
  <conditionalFormatting sqref="AI150:AI151">
    <cfRule type="cellIs" dxfId="31" priority="37" operator="equal">
      <formula>"Pass"</formula>
    </cfRule>
    <cfRule type="cellIs" dxfId="30" priority="38" operator="equal">
      <formula>"Fail"</formula>
    </cfRule>
  </conditionalFormatting>
  <conditionalFormatting sqref="AK146:AK149">
    <cfRule type="cellIs" dxfId="29" priority="35" operator="equal">
      <formula>"Pass"</formula>
    </cfRule>
    <cfRule type="cellIs" dxfId="28" priority="36" operator="equal">
      <formula>"Fail"</formula>
    </cfRule>
  </conditionalFormatting>
  <conditionalFormatting sqref="AI156:AI159">
    <cfRule type="cellIs" dxfId="27" priority="31" operator="equal">
      <formula>"Pass"</formula>
    </cfRule>
    <cfRule type="cellIs" dxfId="26" priority="32" operator="equal">
      <formula>"Fail"</formula>
    </cfRule>
  </conditionalFormatting>
  <conditionalFormatting sqref="AJ156:AJ159">
    <cfRule type="cellIs" dxfId="25" priority="29" operator="equal">
      <formula>"Pass"</formula>
    </cfRule>
    <cfRule type="cellIs" dxfId="24" priority="30" operator="equal">
      <formula>"Fail"</formula>
    </cfRule>
  </conditionalFormatting>
  <conditionalFormatting sqref="AI160:AI161">
    <cfRule type="cellIs" dxfId="23" priority="27" operator="equal">
      <formula>"Pass"</formula>
    </cfRule>
    <cfRule type="cellIs" dxfId="22" priority="28" operator="equal">
      <formula>"Fail"</formula>
    </cfRule>
  </conditionalFormatting>
  <conditionalFormatting sqref="AK156:AK159">
    <cfRule type="cellIs" dxfId="21" priority="25" operator="equal">
      <formula>"Pass"</formula>
    </cfRule>
    <cfRule type="cellIs" dxfId="20" priority="26" operator="equal">
      <formula>"Fail"</formula>
    </cfRule>
  </conditionalFormatting>
  <conditionalFormatting sqref="AI166:AI169">
    <cfRule type="cellIs" dxfId="19" priority="21" operator="equal">
      <formula>"Pass"</formula>
    </cfRule>
    <cfRule type="cellIs" dxfId="18" priority="22" operator="equal">
      <formula>"Fail"</formula>
    </cfRule>
  </conditionalFormatting>
  <conditionalFormatting sqref="AJ166:AJ169">
    <cfRule type="cellIs" dxfId="17" priority="19" operator="equal">
      <formula>"Pass"</formula>
    </cfRule>
    <cfRule type="cellIs" dxfId="16" priority="20" operator="equal">
      <formula>"Fail"</formula>
    </cfRule>
  </conditionalFormatting>
  <conditionalFormatting sqref="AI170:AI171">
    <cfRule type="cellIs" dxfId="15" priority="17" operator="equal">
      <formula>"Pass"</formula>
    </cfRule>
    <cfRule type="cellIs" dxfId="14" priority="18" operator="equal">
      <formula>"Fail"</formula>
    </cfRule>
  </conditionalFormatting>
  <conditionalFormatting sqref="AK166:AK169">
    <cfRule type="cellIs" dxfId="13" priority="15" operator="equal">
      <formula>"Pass"</formula>
    </cfRule>
    <cfRule type="cellIs" dxfId="12" priority="16" operator="equal">
      <formula>"Fail"</formula>
    </cfRule>
  </conditionalFormatting>
  <conditionalFormatting sqref="AI182:AI183">
    <cfRule type="cellIs" dxfId="11" priority="11" operator="equal">
      <formula>"Pass"</formula>
    </cfRule>
    <cfRule type="cellIs" dxfId="10" priority="12" operator="equal">
      <formula>"Fail"</formula>
    </cfRule>
  </conditionalFormatting>
  <conditionalFormatting sqref="AI193:AI194">
    <cfRule type="cellIs" dxfId="9" priority="9" operator="equal">
      <formula>"Pass"</formula>
    </cfRule>
    <cfRule type="cellIs" dxfId="8" priority="10" operator="equal">
      <formula>"Fail"</formula>
    </cfRule>
  </conditionalFormatting>
  <conditionalFormatting sqref="AM7">
    <cfRule type="cellIs" dxfId="7" priority="7" operator="equal">
      <formula>"Pass"</formula>
    </cfRule>
    <cfRule type="cellIs" dxfId="6" priority="8" operator="equal">
      <formula>"Fail"</formula>
    </cfRule>
  </conditionalFormatting>
  <conditionalFormatting sqref="AM7">
    <cfRule type="cellIs" dxfId="5" priority="5" operator="equal">
      <formula>"Yes"</formula>
    </cfRule>
    <cfRule type="cellIs" dxfId="4" priority="6" operator="equal">
      <formula>"No"</formula>
    </cfRule>
  </conditionalFormatting>
  <conditionalFormatting sqref="AM200:AM396 AM188:AM192 AM177:AM181 AM166:AM169 AM156:AM159 AM146:AM149 AM136:AM139 AM126:AM129 AM116:AM119 AM103:AM108 AM91:AM96 AM80:AM84 AM69:AM73 AM59:AM62 AM49:AM52 AM39:AM42 AM29:AM32 AM18:AM22 AM8:AM11">
    <cfRule type="cellIs" dxfId="3" priority="3" operator="equal">
      <formula>"Pass"</formula>
    </cfRule>
    <cfRule type="cellIs" dxfId="2" priority="4" operator="equal">
      <formula>"Fail"</formula>
    </cfRule>
  </conditionalFormatting>
  <conditionalFormatting sqref="AM200:AM396 AM188:AM192 AM177:AM181 AM166:AM169 AM156:AM159 AM146:AM149 AM136:AM139 AM126:AM129 AM116:AM119 AM103:AM108 AM91:AM96 AM80:AM84 AM69:AM73 AM59:AM62 AM49:AM52 AM39:AM42 AM29:AM32 AM18:AM22 AM8:AM11">
    <cfRule type="cellIs" dxfId="1" priority="1" operator="equal">
      <formula>"Yes"</formula>
    </cfRule>
    <cfRule type="cellIs" dxfId="0" priority="2" operator="equal">
      <formula>"No"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IP1 Count Comparison - Post-ME2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2016-09-14T15:13:27Z</dcterms:modified>
</cp:coreProperties>
</file>